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60" windowHeight="17260" activeTab="4"/>
  </bookViews>
  <sheets>
    <sheet name="29" sheetId="7" r:id="rId1"/>
    <sheet name="26" sheetId="5" r:id="rId2"/>
    <sheet name="28" sheetId="6" r:id="rId3"/>
    <sheet name="25" sheetId="8" r:id="rId4"/>
    <sheet name="27" sheetId="9" r:id="rId5"/>
    <sheet name="售电结算公式" sheetId="4" r:id="rId6"/>
    <sheet name="给定负荷率的边际成本计算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<sst xmlns="http://schemas.openxmlformats.org/spreadsheetml/2006/main" count="241" uniqueCount="51">
  <si>
    <t>售电结算公式</t>
  </si>
  <si>
    <t>中长期费用</t>
  </si>
  <si>
    <t>合同</t>
  </si>
  <si>
    <t>合约量</t>
  </si>
  <si>
    <t>中长期合约成交价</t>
  </si>
  <si>
    <t>日前现货价(日前统一结算价)</t>
  </si>
  <si>
    <t>中长期合约费用</t>
  </si>
  <si>
    <t>中长期差价合约费用</t>
  </si>
  <si>
    <t>中长期差价合约费用 = (中长期合约价格 - 统一结算点价格) × 中长期合约电量</t>
  </si>
  <si>
    <t>现货费用</t>
  </si>
  <si>
    <t>中标量</t>
  </si>
  <si>
    <t>价格</t>
  </si>
  <si>
    <t>日前</t>
  </si>
  <si>
    <t>实时</t>
  </si>
  <si>
    <t>日前电量费用</t>
  </si>
  <si>
    <t>日前电量费用 = 日前电量 × 日前价格</t>
  </si>
  <si>
    <t>实时偏差电量费用</t>
  </si>
  <si>
    <t>实时偏差电量电费 = (实时电量 - 日前电量) × 实时价格</t>
  </si>
  <si>
    <t>现货电能量市场费用</t>
  </si>
  <si>
    <t>现货电能量市场费用 = 日前电量费用 + 实时偏差电量电费</t>
  </si>
  <si>
    <t>售电收入和利润</t>
  </si>
  <si>
    <t>零售合同电价</t>
  </si>
  <si>
    <t>输配电价</t>
  </si>
  <si>
    <t>售电价格</t>
  </si>
  <si>
    <t>实时电量</t>
  </si>
  <si>
    <t>总收入</t>
  </si>
  <si>
    <t>总收入 = （零售合同价格-输配价格）× 实时电量</t>
  </si>
  <si>
    <t>现货市场利润</t>
  </si>
  <si>
    <t>现货市场利润 = 总收入 - 现货电能量市场费用</t>
  </si>
  <si>
    <t>总电费</t>
  </si>
  <si>
    <t>总电费 = 中长期差价合约费用 + 日前电量费用 + 实时偏差电量电费</t>
  </si>
  <si>
    <t>总利润</t>
  </si>
  <si>
    <t>总利润 = 总收入 - 总电费</t>
  </si>
  <si>
    <t>区域类型说明</t>
  </si>
  <si>
    <t>输入区</t>
  </si>
  <si>
    <t>中间结果区</t>
  </si>
  <si>
    <t>结果区</t>
  </si>
  <si>
    <t>公式说明</t>
  </si>
  <si>
    <t>给定负荷率下的边际成本计算</t>
  </si>
  <si>
    <t>容量</t>
  </si>
  <si>
    <t>煤/气耗二次系数</t>
  </si>
  <si>
    <t>煤/气耗一次系数</t>
  </si>
  <si>
    <t>二氧化碳</t>
  </si>
  <si>
    <t>排污</t>
  </si>
  <si>
    <t>煤价</t>
  </si>
  <si>
    <t>负荷率</t>
  </si>
  <si>
    <t>出力</t>
  </si>
  <si>
    <t>边际成本</t>
  </si>
  <si>
    <t>燃煤机组: = (2 × 煤耗2次系数 × 出力 + 煤耗一次系数) × 交易月燃煤价格 + 二氧化碳单位电量排放成本 + 排污单位电量成本</t>
  </si>
  <si>
    <t>注</t>
  </si>
  <si>
    <t>煤耗系数取资产信息中煤耗数据，不是核定煤耗数据。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</si>
</sst>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sz val="10.5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1.25"/>
      <color theme="1"/>
      <name val="Helvetica Neue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Helvetica Neue"/>
      <charset val="134"/>
    </font>
    <font>
      <b/>
      <sz val="14"/>
      <color theme="1"/>
      <name val="Helvetica Neu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599993896298105"/>
        <bgColor rgb="FF000000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176" fontId="2" fillId="8" borderId="1" xfId="0" applyNumberFormat="1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0" fillId="10" borderId="0" xfId="0" applyFill="1">
      <alignment vertical="center"/>
    </xf>
    <xf numFmtId="0" fontId="0" fillId="10" borderId="0" xfId="0" applyFill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8" fillId="12" borderId="4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4" xfId="0" applyFont="1" applyFill="1" applyBorder="1">
      <alignment vertical="center"/>
    </xf>
    <xf numFmtId="0" fontId="9" fillId="7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4" xfId="0" applyFont="1" applyBorder="1">
      <alignment vertical="center"/>
    </xf>
    <xf numFmtId="0" fontId="10" fillId="9" borderId="4" xfId="0" applyFont="1" applyFill="1" applyBorder="1" applyAlignment="1">
      <alignment horizontal="center" vertical="center"/>
    </xf>
    <xf numFmtId="0" fontId="9" fillId="16" borderId="4" xfId="0" applyFont="1" applyFill="1" applyBorder="1">
      <alignment vertical="center"/>
    </xf>
    <xf numFmtId="0" fontId="9" fillId="0" borderId="4" xfId="0" applyFont="1" applyBorder="1" applyAlignment="1">
      <alignment horizontal="left" vertical="center"/>
    </xf>
    <xf numFmtId="0" fontId="9" fillId="16" borderId="4" xfId="0" applyFont="1" applyFill="1" applyBorder="1" applyAlignment="1">
      <alignment horizontal="center" vertical="center"/>
    </xf>
    <xf numFmtId="0" fontId="9" fillId="13" borderId="0" xfId="0" applyFont="1" applyFill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0" fillId="17" borderId="0" xfId="0" applyFill="1">
      <alignment vertical="center"/>
    </xf>
    <xf numFmtId="0" fontId="1" fillId="6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32</xdr:row>
      <xdr:rowOff>69850</xdr:rowOff>
    </xdr:from>
    <xdr:to>
      <xdr:col>14</xdr:col>
      <xdr:colOff>0</xdr:colOff>
      <xdr:row>76</xdr:row>
      <xdr:rowOff>148545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444740"/>
          <a:ext cx="18731230" cy="9465945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81</xdr:row>
      <xdr:rowOff>171450</xdr:rowOff>
    </xdr:from>
    <xdr:to>
      <xdr:col>14</xdr:col>
      <xdr:colOff>247435</xdr:colOff>
      <xdr:row>130</xdr:row>
      <xdr:rowOff>64902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15" y="18000980"/>
          <a:ext cx="18705830" cy="10347960"/>
        </a:xfrm>
        <a:prstGeom prst="rect">
          <a:avLst/>
        </a:prstGeom>
      </xdr:spPr>
    </xdr:pic>
    <xdr:clientData/>
  </xdr:twoCellAnchor>
  <xdr:twoCellAnchor editAs="oneCell">
    <xdr:from>
      <xdr:col>0</xdr:col>
      <xdr:colOff>299458</xdr:colOff>
      <xdr:row>131</xdr:row>
      <xdr:rowOff>127000</xdr:rowOff>
    </xdr:from>
    <xdr:to>
      <xdr:col>18</xdr:col>
      <xdr:colOff>116699</xdr:colOff>
      <xdr:row>186</xdr:row>
      <xdr:rowOff>39545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9085" y="28624530"/>
          <a:ext cx="20968970" cy="11647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32</xdr:row>
      <xdr:rowOff>2116</xdr:rowOff>
    </xdr:from>
    <xdr:to>
      <xdr:col>14</xdr:col>
      <xdr:colOff>0</xdr:colOff>
      <xdr:row>76</xdr:row>
      <xdr:rowOff>80811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270115"/>
          <a:ext cx="18731230" cy="9466580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81</xdr:row>
      <xdr:rowOff>171450</xdr:rowOff>
    </xdr:from>
    <xdr:to>
      <xdr:col>14</xdr:col>
      <xdr:colOff>247435</xdr:colOff>
      <xdr:row>130</xdr:row>
      <xdr:rowOff>64902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15" y="17894300"/>
          <a:ext cx="18705830" cy="10347960"/>
        </a:xfrm>
        <a:prstGeom prst="rect">
          <a:avLst/>
        </a:prstGeom>
      </xdr:spPr>
    </xdr:pic>
    <xdr:clientData/>
  </xdr:twoCellAnchor>
  <xdr:twoCellAnchor editAs="oneCell">
    <xdr:from>
      <xdr:col>0</xdr:col>
      <xdr:colOff>299458</xdr:colOff>
      <xdr:row>131</xdr:row>
      <xdr:rowOff>127000</xdr:rowOff>
    </xdr:from>
    <xdr:to>
      <xdr:col>18</xdr:col>
      <xdr:colOff>116699</xdr:colOff>
      <xdr:row>186</xdr:row>
      <xdr:rowOff>39545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9085" y="28517850"/>
          <a:ext cx="20968970" cy="11647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32</xdr:row>
      <xdr:rowOff>69850</xdr:rowOff>
    </xdr:from>
    <xdr:to>
      <xdr:col>14</xdr:col>
      <xdr:colOff>0</xdr:colOff>
      <xdr:row>76</xdr:row>
      <xdr:rowOff>148545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338060"/>
          <a:ext cx="18731230" cy="9465945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81</xdr:row>
      <xdr:rowOff>171450</xdr:rowOff>
    </xdr:from>
    <xdr:to>
      <xdr:col>14</xdr:col>
      <xdr:colOff>247435</xdr:colOff>
      <xdr:row>130</xdr:row>
      <xdr:rowOff>64902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15" y="17894300"/>
          <a:ext cx="18705830" cy="10347960"/>
        </a:xfrm>
        <a:prstGeom prst="rect">
          <a:avLst/>
        </a:prstGeom>
      </xdr:spPr>
    </xdr:pic>
    <xdr:clientData/>
  </xdr:twoCellAnchor>
  <xdr:twoCellAnchor editAs="oneCell">
    <xdr:from>
      <xdr:col>0</xdr:col>
      <xdr:colOff>299458</xdr:colOff>
      <xdr:row>131</xdr:row>
      <xdr:rowOff>127000</xdr:rowOff>
    </xdr:from>
    <xdr:to>
      <xdr:col>18</xdr:col>
      <xdr:colOff>116699</xdr:colOff>
      <xdr:row>186</xdr:row>
      <xdr:rowOff>39545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9085" y="28517850"/>
          <a:ext cx="20968970" cy="11647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32</xdr:row>
      <xdr:rowOff>69850</xdr:rowOff>
    </xdr:from>
    <xdr:to>
      <xdr:col>14</xdr:col>
      <xdr:colOff>0</xdr:colOff>
      <xdr:row>76</xdr:row>
      <xdr:rowOff>148545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409180"/>
          <a:ext cx="18731230" cy="9465945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81</xdr:row>
      <xdr:rowOff>171450</xdr:rowOff>
    </xdr:from>
    <xdr:to>
      <xdr:col>14</xdr:col>
      <xdr:colOff>247435</xdr:colOff>
      <xdr:row>130</xdr:row>
      <xdr:rowOff>64902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15" y="17965420"/>
          <a:ext cx="18705830" cy="10347960"/>
        </a:xfrm>
        <a:prstGeom prst="rect">
          <a:avLst/>
        </a:prstGeom>
      </xdr:spPr>
    </xdr:pic>
    <xdr:clientData/>
  </xdr:twoCellAnchor>
  <xdr:twoCellAnchor editAs="oneCell">
    <xdr:from>
      <xdr:col>0</xdr:col>
      <xdr:colOff>299458</xdr:colOff>
      <xdr:row>131</xdr:row>
      <xdr:rowOff>127000</xdr:rowOff>
    </xdr:from>
    <xdr:to>
      <xdr:col>18</xdr:col>
      <xdr:colOff>116699</xdr:colOff>
      <xdr:row>186</xdr:row>
      <xdr:rowOff>39545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9085" y="28588970"/>
          <a:ext cx="20968970" cy="11647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32</xdr:row>
      <xdr:rowOff>69850</xdr:rowOff>
    </xdr:from>
    <xdr:to>
      <xdr:col>14</xdr:col>
      <xdr:colOff>0</xdr:colOff>
      <xdr:row>76</xdr:row>
      <xdr:rowOff>148545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373620"/>
          <a:ext cx="18731230" cy="9465945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81</xdr:row>
      <xdr:rowOff>171450</xdr:rowOff>
    </xdr:from>
    <xdr:to>
      <xdr:col>14</xdr:col>
      <xdr:colOff>247435</xdr:colOff>
      <xdr:row>130</xdr:row>
      <xdr:rowOff>64902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15" y="17929860"/>
          <a:ext cx="18705830" cy="10347960"/>
        </a:xfrm>
        <a:prstGeom prst="rect">
          <a:avLst/>
        </a:prstGeom>
      </xdr:spPr>
    </xdr:pic>
    <xdr:clientData/>
  </xdr:twoCellAnchor>
  <xdr:twoCellAnchor editAs="oneCell">
    <xdr:from>
      <xdr:col>0</xdr:col>
      <xdr:colOff>299458</xdr:colOff>
      <xdr:row>131</xdr:row>
      <xdr:rowOff>127000</xdr:rowOff>
    </xdr:from>
    <xdr:to>
      <xdr:col>18</xdr:col>
      <xdr:colOff>116699</xdr:colOff>
      <xdr:row>186</xdr:row>
      <xdr:rowOff>39545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9085" y="28553410"/>
          <a:ext cx="20968970" cy="11647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32</xdr:row>
      <xdr:rowOff>69850</xdr:rowOff>
    </xdr:from>
    <xdr:to>
      <xdr:col>14</xdr:col>
      <xdr:colOff>0</xdr:colOff>
      <xdr:row>76</xdr:row>
      <xdr:rowOff>148545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338060"/>
          <a:ext cx="18731230" cy="9465945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81</xdr:row>
      <xdr:rowOff>171450</xdr:rowOff>
    </xdr:from>
    <xdr:to>
      <xdr:col>14</xdr:col>
      <xdr:colOff>247435</xdr:colOff>
      <xdr:row>130</xdr:row>
      <xdr:rowOff>64902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15" y="17894300"/>
          <a:ext cx="18705830" cy="10347960"/>
        </a:xfrm>
        <a:prstGeom prst="rect">
          <a:avLst/>
        </a:prstGeom>
      </xdr:spPr>
    </xdr:pic>
    <xdr:clientData/>
  </xdr:twoCellAnchor>
  <xdr:twoCellAnchor editAs="oneCell">
    <xdr:from>
      <xdr:col>0</xdr:col>
      <xdr:colOff>299458</xdr:colOff>
      <xdr:row>131</xdr:row>
      <xdr:rowOff>127000</xdr:rowOff>
    </xdr:from>
    <xdr:to>
      <xdr:col>18</xdr:col>
      <xdr:colOff>116699</xdr:colOff>
      <xdr:row>186</xdr:row>
      <xdr:rowOff>39545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9085" y="28517850"/>
          <a:ext cx="20968970" cy="11647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736599</xdr:colOff>
      <xdr:row>31</xdr:row>
      <xdr:rowOff>13436</xdr:rowOff>
    </xdr:from>
    <xdr:to>
      <xdr:col>11</xdr:col>
      <xdr:colOff>368300</xdr:colOff>
      <xdr:row>45</xdr:row>
      <xdr:rowOff>118246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440" y="6647815"/>
          <a:ext cx="9426575" cy="3091815"/>
        </a:xfrm>
        <a:prstGeom prst="rect">
          <a:avLst/>
        </a:prstGeom>
      </xdr:spPr>
    </xdr:pic>
    <xdr:clientData/>
  </xdr:twoCellAnchor>
  <xdr:twoCellAnchor editAs="oneCell">
    <xdr:from>
      <xdr:col>1</xdr:col>
      <xdr:colOff>527050</xdr:colOff>
      <xdr:row>9</xdr:row>
      <xdr:rowOff>43936</xdr:rowOff>
    </xdr:from>
    <xdr:to>
      <xdr:col>11</xdr:col>
      <xdr:colOff>336550</xdr:colOff>
      <xdr:row>28</xdr:row>
      <xdr:rowOff>157705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53490" y="1984375"/>
          <a:ext cx="8867775" cy="416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125" zoomScaleNormal="125" workbookViewId="0">
      <selection activeCell="D14" sqref="D14"/>
    </sheetView>
  </sheetViews>
  <sheetFormatPr defaultColWidth="9.16346153846154" defaultRowHeight="16.8"/>
  <cols>
    <col min="1" max="1" width="21.8365384615385" customWidth="1"/>
    <col min="2" max="2" width="24.1634615384615" customWidth="1"/>
    <col min="3" max="3" width="23.1634615384615" customWidth="1"/>
    <col min="4" max="4" width="46.6634615384615" customWidth="1"/>
    <col min="5" max="5" width="61.6634615384615" customWidth="1"/>
    <col min="6" max="6" width="21.5" customWidth="1"/>
    <col min="7" max="7" width="20.5" customWidth="1"/>
  </cols>
  <sheetData>
    <row r="1" ht="28.8" spans="1:9">
      <c r="A1" s="14" t="s">
        <v>0</v>
      </c>
      <c r="B1" s="15"/>
      <c r="C1" s="15"/>
      <c r="D1" s="15"/>
      <c r="E1" s="16"/>
    </row>
    <row r="2" ht="17.6" spans="1:9">
      <c r="A2" s="17" t="s">
        <v>1</v>
      </c>
      <c r="B2" s="17"/>
      <c r="C2" s="17"/>
      <c r="D2" s="17"/>
      <c r="E2" s="17"/>
    </row>
    <row r="3" ht="17.6" spans="1:9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ht="20.4" spans="1:9">
      <c r="A4" s="19">
        <v>1</v>
      </c>
      <c r="B4" s="20">
        <v>0.222</v>
      </c>
      <c r="C4" s="38">
        <v>340</v>
      </c>
      <c r="D4" s="21">
        <v>0</v>
      </c>
      <c r="E4" s="22">
        <f>(C4-D4)*B4</f>
        <v>75.48</v>
      </c>
    </row>
    <row r="5" ht="17.6" spans="1:9">
      <c r="A5" s="19">
        <v>2</v>
      </c>
      <c r="B5" s="20">
        <v>0</v>
      </c>
      <c r="C5" s="20">
        <v>0</v>
      </c>
      <c r="D5" s="21">
        <v>0</v>
      </c>
      <c r="E5" s="22">
        <f t="shared" ref="E5" si="0">(C5-D5)*B5</f>
        <v>0</v>
      </c>
      <c r="I5" s="23"/>
    </row>
    <row r="6" ht="17.6" spans="1:9">
      <c r="A6" s="19">
        <v>3</v>
      </c>
      <c r="B6" s="20"/>
      <c r="C6" s="20"/>
      <c r="D6" s="21"/>
      <c r="E6" s="22"/>
      <c r="I6" s="23"/>
    </row>
    <row r="7" ht="17.6" spans="1:9">
      <c r="A7" s="19">
        <v>4</v>
      </c>
      <c r="B7" s="20"/>
      <c r="C7" s="20"/>
      <c r="D7" s="21"/>
      <c r="E7" s="22"/>
      <c r="I7" s="23"/>
    </row>
    <row r="8" ht="17.6" spans="1:9">
      <c r="A8" s="19">
        <v>5</v>
      </c>
      <c r="B8" s="20"/>
      <c r="C8" s="20"/>
      <c r="D8" s="21"/>
      <c r="E8" s="22"/>
      <c r="I8" s="23"/>
    </row>
    <row r="9" ht="20" customHeight="1" spans="1:9">
      <c r="A9" s="18" t="s">
        <v>7</v>
      </c>
      <c r="B9" s="24">
        <f>SUM(E4:E8)</f>
        <v>75.48</v>
      </c>
      <c r="C9" s="25" t="s">
        <v>8</v>
      </c>
      <c r="D9" s="26"/>
      <c r="E9" s="27"/>
      <c r="F9" s="28"/>
    </row>
    <row r="10" ht="17.6" spans="1:9">
      <c r="A10" s="29"/>
      <c r="B10" s="29"/>
      <c r="C10" s="29"/>
      <c r="D10" s="29"/>
      <c r="E10" s="29"/>
    </row>
    <row r="11" ht="17.6" spans="1:9">
      <c r="A11" s="17" t="s">
        <v>9</v>
      </c>
      <c r="B11" s="17"/>
      <c r="C11" s="17"/>
      <c r="D11" s="17"/>
      <c r="E11" s="17"/>
    </row>
    <row r="12" ht="17.6" spans="1:9">
      <c r="A12" s="19"/>
      <c r="B12" s="18" t="s">
        <v>10</v>
      </c>
      <c r="C12" s="18" t="s">
        <v>11</v>
      </c>
      <c r="D12" s="29"/>
      <c r="E12" s="29"/>
    </row>
    <row r="13" ht="20.4" spans="1:9">
      <c r="A13" s="18" t="s">
        <v>12</v>
      </c>
      <c r="B13" s="38">
        <v>133.2</v>
      </c>
      <c r="C13" s="20">
        <v>0</v>
      </c>
      <c r="D13" s="29"/>
      <c r="E13" s="29"/>
    </row>
    <row r="14" ht="20.4" spans="1:9">
      <c r="A14" s="18" t="s">
        <v>13</v>
      </c>
      <c r="B14" s="38">
        <v>133</v>
      </c>
      <c r="C14" s="20">
        <v>0</v>
      </c>
      <c r="D14" s="29"/>
      <c r="E14" s="29"/>
    </row>
    <row r="15" ht="17.6" spans="1:9">
      <c r="A15" s="18" t="s">
        <v>14</v>
      </c>
      <c r="B15" s="22">
        <f>B13*C13</f>
        <v>0</v>
      </c>
      <c r="C15" s="30" t="s">
        <v>15</v>
      </c>
      <c r="D15" s="30"/>
      <c r="E15" s="30"/>
    </row>
    <row r="16" ht="17.6" spans="1:9">
      <c r="A16" s="18" t="s">
        <v>16</v>
      </c>
      <c r="B16" s="22">
        <f>(B14-B13)*C14</f>
        <v>0</v>
      </c>
      <c r="C16" s="30" t="s">
        <v>17</v>
      </c>
      <c r="D16" s="30"/>
      <c r="E16" s="30"/>
    </row>
    <row r="17" ht="17.6" spans="1:5">
      <c r="A17" s="18" t="s">
        <v>18</v>
      </c>
      <c r="B17" s="22">
        <f>B15+B16</f>
        <v>0</v>
      </c>
      <c r="C17" s="30" t="s">
        <v>19</v>
      </c>
      <c r="D17" s="30"/>
      <c r="E17" s="30"/>
    </row>
    <row r="18" ht="17.6" spans="1:5">
      <c r="A18" s="31"/>
      <c r="B18" s="31"/>
      <c r="C18" s="32"/>
      <c r="D18" s="32"/>
      <c r="E18" s="32"/>
    </row>
    <row r="19" ht="17.25" customHeight="1" spans="1:5">
      <c r="A19" s="17" t="s">
        <v>20</v>
      </c>
      <c r="B19" s="17"/>
      <c r="C19" s="17"/>
      <c r="D19" s="17"/>
      <c r="E19" s="17"/>
    </row>
    <row r="20" ht="17.25" customHeight="1" spans="1:5">
      <c r="A20" s="18" t="s">
        <v>21</v>
      </c>
      <c r="B20" s="18" t="s">
        <v>22</v>
      </c>
      <c r="C20" s="18" t="s">
        <v>23</v>
      </c>
      <c r="D20" s="18" t="s">
        <v>24</v>
      </c>
      <c r="E20" s="33"/>
    </row>
    <row r="21" ht="17.6" spans="1:5">
      <c r="A21" s="20">
        <v>658</v>
      </c>
      <c r="B21" s="20">
        <v>50</v>
      </c>
      <c r="C21" s="20">
        <f>A21-B21</f>
        <v>608</v>
      </c>
      <c r="D21" s="22">
        <v>127.3</v>
      </c>
      <c r="E21" s="32"/>
    </row>
    <row r="22" ht="17.25" customHeight="1" spans="1:5">
      <c r="A22" s="18" t="s">
        <v>25</v>
      </c>
      <c r="B22" s="24">
        <f>(A21-B21)*D21</f>
        <v>77398.4</v>
      </c>
      <c r="C22" s="30" t="s">
        <v>26</v>
      </c>
      <c r="D22" s="30"/>
      <c r="E22" s="30"/>
    </row>
    <row r="23" ht="17.25" customHeight="1" spans="1:5">
      <c r="A23" s="18" t="s">
        <v>27</v>
      </c>
      <c r="B23" s="24">
        <f>B22-B17</f>
        <v>77398.4</v>
      </c>
      <c r="C23" s="30" t="s">
        <v>28</v>
      </c>
      <c r="D23" s="30"/>
      <c r="E23" s="30"/>
    </row>
    <row r="24" ht="17.25" customHeight="1" spans="1:5">
      <c r="A24" s="18" t="s">
        <v>29</v>
      </c>
      <c r="B24" s="24">
        <f>B9+B15+B16</f>
        <v>75.48</v>
      </c>
      <c r="C24" s="30" t="s">
        <v>30</v>
      </c>
      <c r="D24" s="30"/>
      <c r="E24" s="30"/>
    </row>
    <row r="25" ht="17.25" customHeight="1" spans="1:5">
      <c r="A25" s="18" t="s">
        <v>31</v>
      </c>
      <c r="B25" s="24">
        <f>B22-B24</f>
        <v>77322.92</v>
      </c>
      <c r="C25" s="30" t="s">
        <v>32</v>
      </c>
      <c r="D25" s="30"/>
      <c r="E25" s="30"/>
    </row>
    <row r="27" ht="17.6" spans="1:5">
      <c r="A27" s="34" t="s">
        <v>33</v>
      </c>
    </row>
    <row r="28" ht="17.6" spans="1:5">
      <c r="A28" s="20"/>
      <c r="B28" s="35" t="s">
        <v>34</v>
      </c>
    </row>
    <row r="29" ht="17.6" spans="1:5">
      <c r="A29" s="22"/>
      <c r="B29" s="35" t="s">
        <v>35</v>
      </c>
    </row>
    <row r="30" ht="17.6" spans="1:5">
      <c r="A30" s="24"/>
      <c r="B30" s="35" t="s">
        <v>36</v>
      </c>
    </row>
    <row r="31" spans="1:5">
      <c r="A31" s="36"/>
      <c r="B31" s="37" t="s">
        <v>37</v>
      </c>
    </row>
  </sheetData>
  <mergeCells count="12">
    <mergeCell ref="A1:E1"/>
    <mergeCell ref="A2:E2"/>
    <mergeCell ref="C9:E9"/>
    <mergeCell ref="A11:E11"/>
    <mergeCell ref="C15:E15"/>
    <mergeCell ref="C16:E16"/>
    <mergeCell ref="C17:E17"/>
    <mergeCell ref="A19:E19"/>
    <mergeCell ref="C22:E22"/>
    <mergeCell ref="C23:E23"/>
    <mergeCell ref="C24:E24"/>
    <mergeCell ref="C25:E25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140" zoomScaleNormal="140" workbookViewId="0">
      <selection activeCell="B14" sqref="B14"/>
    </sheetView>
  </sheetViews>
  <sheetFormatPr defaultColWidth="9.16346153846154" defaultRowHeight="16.8"/>
  <cols>
    <col min="1" max="1" width="21.8365384615385" customWidth="1"/>
    <col min="2" max="2" width="24.1634615384615" customWidth="1"/>
    <col min="3" max="3" width="23.1634615384615" customWidth="1"/>
    <col min="4" max="4" width="46.6634615384615" customWidth="1"/>
    <col min="5" max="5" width="61.6634615384615" customWidth="1"/>
    <col min="6" max="6" width="21.5" customWidth="1"/>
    <col min="7" max="7" width="20.5" customWidth="1"/>
  </cols>
  <sheetData>
    <row r="1" ht="28.8" spans="1:9">
      <c r="A1" s="14" t="s">
        <v>0</v>
      </c>
      <c r="B1" s="15"/>
      <c r="C1" s="15"/>
      <c r="D1" s="15"/>
      <c r="E1" s="16"/>
    </row>
    <row r="2" ht="17.6" spans="1:9">
      <c r="A2" s="17" t="s">
        <v>1</v>
      </c>
      <c r="B2" s="17"/>
      <c r="C2" s="17"/>
      <c r="D2" s="17"/>
      <c r="E2" s="17"/>
    </row>
    <row r="3" ht="17.6" spans="1:9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ht="17.6" spans="1:9">
      <c r="A4" s="19">
        <v>1</v>
      </c>
      <c r="B4" s="20">
        <v>50</v>
      </c>
      <c r="C4" s="20">
        <v>462.5</v>
      </c>
      <c r="D4" s="21">
        <v>320</v>
      </c>
      <c r="E4" s="22">
        <f>(C4-D4)*B4</f>
        <v>7125</v>
      </c>
    </row>
    <row r="5" ht="17.6" spans="1:9">
      <c r="A5" s="19">
        <v>2</v>
      </c>
      <c r="B5" s="20">
        <v>0</v>
      </c>
      <c r="C5" s="20">
        <v>0</v>
      </c>
      <c r="D5" s="21">
        <v>320</v>
      </c>
      <c r="E5" s="22">
        <f t="shared" ref="E5" si="0">(C5-D5)*B5</f>
        <v>0</v>
      </c>
      <c r="I5" s="23"/>
    </row>
    <row r="6" ht="17.6" spans="1:9">
      <c r="A6" s="19">
        <v>3</v>
      </c>
      <c r="B6" s="20"/>
      <c r="C6" s="20"/>
      <c r="D6" s="21"/>
      <c r="E6" s="22"/>
      <c r="I6" s="23"/>
    </row>
    <row r="7" ht="17.6" spans="1:9">
      <c r="A7" s="19">
        <v>4</v>
      </c>
      <c r="B7" s="20"/>
      <c r="C7" s="20"/>
      <c r="D7" s="21"/>
      <c r="E7" s="22"/>
      <c r="I7" s="23"/>
    </row>
    <row r="8" ht="17.6" spans="1:9">
      <c r="A8" s="19">
        <v>5</v>
      </c>
      <c r="B8" s="20"/>
      <c r="C8" s="20"/>
      <c r="D8" s="21"/>
      <c r="E8" s="22"/>
      <c r="I8" s="23"/>
    </row>
    <row r="9" ht="20" customHeight="1" spans="1:9">
      <c r="A9" s="18" t="s">
        <v>7</v>
      </c>
      <c r="B9" s="24">
        <f>SUM(E4:E8)</f>
        <v>7125</v>
      </c>
      <c r="C9" s="25" t="s">
        <v>8</v>
      </c>
      <c r="D9" s="26"/>
      <c r="E9" s="27"/>
      <c r="F9" s="28"/>
    </row>
    <row r="10" ht="17.6" spans="1:9">
      <c r="A10" s="29"/>
      <c r="B10" s="29"/>
      <c r="C10" s="29"/>
      <c r="D10" s="29"/>
      <c r="E10" s="29"/>
    </row>
    <row r="11" ht="17.6" spans="1:9">
      <c r="A11" s="17" t="s">
        <v>9</v>
      </c>
      <c r="B11" s="17"/>
      <c r="C11" s="17"/>
      <c r="D11" s="17"/>
      <c r="E11" s="17"/>
    </row>
    <row r="12" ht="17.6" spans="1:9">
      <c r="A12" s="19"/>
      <c r="B12" s="18" t="s">
        <v>10</v>
      </c>
      <c r="C12" s="18" t="s">
        <v>11</v>
      </c>
      <c r="D12" s="29"/>
      <c r="E12" s="29"/>
    </row>
    <row r="13" ht="17.6" spans="1:9">
      <c r="A13" s="18" t="s">
        <v>12</v>
      </c>
      <c r="B13" s="4">
        <v>126.8</v>
      </c>
      <c r="C13" s="4">
        <v>338</v>
      </c>
      <c r="D13" s="29"/>
      <c r="E13" s="29"/>
    </row>
    <row r="14" ht="17.6" spans="1:9">
      <c r="A14" s="18" t="s">
        <v>13</v>
      </c>
      <c r="B14" s="4">
        <v>126.55</v>
      </c>
      <c r="C14" s="4">
        <v>338</v>
      </c>
      <c r="D14" s="29"/>
      <c r="E14" s="29"/>
    </row>
    <row r="15" ht="17.6" spans="1:9">
      <c r="A15" s="18" t="s">
        <v>14</v>
      </c>
      <c r="B15" s="22">
        <f>B13*C13</f>
        <v>42858.4</v>
      </c>
      <c r="C15" s="30" t="s">
        <v>15</v>
      </c>
      <c r="D15" s="30"/>
      <c r="E15" s="30"/>
    </row>
    <row r="16" ht="17.6" spans="1:9">
      <c r="A16" s="18" t="s">
        <v>16</v>
      </c>
      <c r="B16" s="22">
        <f>(B14-B13)*C14</f>
        <v>-84.5</v>
      </c>
      <c r="C16" s="30" t="s">
        <v>17</v>
      </c>
      <c r="D16" s="30"/>
      <c r="E16" s="30"/>
    </row>
    <row r="17" ht="17.6" spans="1:5">
      <c r="A17" s="18" t="s">
        <v>18</v>
      </c>
      <c r="B17" s="22">
        <f>B15+B16</f>
        <v>42773.9</v>
      </c>
      <c r="C17" s="30" t="s">
        <v>19</v>
      </c>
      <c r="D17" s="30"/>
      <c r="E17" s="30"/>
    </row>
    <row r="18" ht="17.6" spans="1:5">
      <c r="A18" s="31"/>
      <c r="B18" s="31"/>
      <c r="C18" s="32"/>
      <c r="D18" s="32"/>
      <c r="E18" s="32"/>
    </row>
    <row r="19" ht="17.25" customHeight="1" spans="1:5">
      <c r="A19" s="17" t="s">
        <v>20</v>
      </c>
      <c r="B19" s="17"/>
      <c r="C19" s="17"/>
      <c r="D19" s="17"/>
      <c r="E19" s="17"/>
    </row>
    <row r="20" ht="17.25" customHeight="1" spans="1:5">
      <c r="A20" s="18" t="s">
        <v>21</v>
      </c>
      <c r="B20" s="18" t="s">
        <v>22</v>
      </c>
      <c r="C20" s="18" t="s">
        <v>23</v>
      </c>
      <c r="D20" s="18" t="s">
        <v>24</v>
      </c>
      <c r="E20" s="33"/>
    </row>
    <row r="21" ht="17.6" spans="1:5">
      <c r="A21" s="20">
        <v>658</v>
      </c>
      <c r="B21" s="20">
        <v>50</v>
      </c>
      <c r="C21" s="20">
        <f>A21-B21</f>
        <v>608</v>
      </c>
      <c r="D21" s="4">
        <v>126.55</v>
      </c>
      <c r="E21" s="32"/>
    </row>
    <row r="22" ht="17.25" customHeight="1" spans="1:5">
      <c r="A22" s="18" t="s">
        <v>25</v>
      </c>
      <c r="B22" s="24">
        <f>(A21-B21)*D21</f>
        <v>76942.4</v>
      </c>
      <c r="C22" s="30" t="s">
        <v>26</v>
      </c>
      <c r="D22" s="30"/>
      <c r="E22" s="30"/>
    </row>
    <row r="23" ht="17.25" customHeight="1" spans="1:5">
      <c r="A23" s="18" t="s">
        <v>27</v>
      </c>
      <c r="B23" s="24">
        <f>B22-B17</f>
        <v>34168.5</v>
      </c>
      <c r="C23" s="30" t="s">
        <v>28</v>
      </c>
      <c r="D23" s="30"/>
      <c r="E23" s="30"/>
    </row>
    <row r="24" ht="17.25" customHeight="1" spans="1:5">
      <c r="A24" s="18" t="s">
        <v>29</v>
      </c>
      <c r="B24" s="24">
        <f>B9+B15+B16</f>
        <v>49898.9</v>
      </c>
      <c r="C24" s="30" t="s">
        <v>30</v>
      </c>
      <c r="D24" s="30"/>
      <c r="E24" s="30"/>
    </row>
    <row r="25" ht="17.25" customHeight="1" spans="1:5">
      <c r="A25" s="18" t="s">
        <v>31</v>
      </c>
      <c r="B25" s="24">
        <f>B22-B24</f>
        <v>27043.5</v>
      </c>
      <c r="C25" s="30" t="s">
        <v>32</v>
      </c>
      <c r="D25" s="30"/>
      <c r="E25" s="30"/>
    </row>
    <row r="27" ht="17.6" spans="1:5">
      <c r="A27" s="34" t="s">
        <v>33</v>
      </c>
    </row>
    <row r="28" ht="17.6" spans="1:5">
      <c r="A28" s="20"/>
      <c r="B28" s="35" t="s">
        <v>34</v>
      </c>
    </row>
    <row r="29" ht="17.6" spans="1:5">
      <c r="A29" s="22"/>
      <c r="B29" s="35" t="s">
        <v>35</v>
      </c>
    </row>
    <row r="30" ht="17.6" spans="1:5">
      <c r="A30" s="24"/>
      <c r="B30" s="35" t="s">
        <v>36</v>
      </c>
    </row>
    <row r="31" spans="1:5">
      <c r="A31" s="36"/>
      <c r="B31" s="37" t="s">
        <v>37</v>
      </c>
    </row>
  </sheetData>
  <mergeCells count="12">
    <mergeCell ref="A1:E1"/>
    <mergeCell ref="A2:E2"/>
    <mergeCell ref="C9:E9"/>
    <mergeCell ref="A11:E11"/>
    <mergeCell ref="C15:E15"/>
    <mergeCell ref="C16:E16"/>
    <mergeCell ref="C17:E17"/>
    <mergeCell ref="A19:E19"/>
    <mergeCell ref="C22:E22"/>
    <mergeCell ref="C23:E23"/>
    <mergeCell ref="C24:E24"/>
    <mergeCell ref="C25:E25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150" zoomScaleNormal="150" topLeftCell="A8" workbookViewId="0">
      <selection activeCell="B16" sqref="B16"/>
    </sheetView>
  </sheetViews>
  <sheetFormatPr defaultColWidth="9.16346153846154" defaultRowHeight="16.8"/>
  <cols>
    <col min="1" max="1" width="21.8365384615385" customWidth="1"/>
    <col min="2" max="2" width="24.1634615384615" customWidth="1"/>
    <col min="3" max="3" width="23.1634615384615" customWidth="1"/>
    <col min="4" max="4" width="46.6634615384615" customWidth="1"/>
    <col min="5" max="5" width="61.6634615384615" customWidth="1"/>
    <col min="6" max="6" width="21.5" customWidth="1"/>
    <col min="7" max="7" width="20.5" customWidth="1"/>
  </cols>
  <sheetData>
    <row r="1" ht="28.8" spans="1:9">
      <c r="A1" s="14" t="s">
        <v>0</v>
      </c>
      <c r="B1" s="15"/>
      <c r="C1" s="15"/>
      <c r="D1" s="15"/>
      <c r="E1" s="16"/>
    </row>
    <row r="2" ht="17.6" spans="1:9">
      <c r="A2" s="17" t="s">
        <v>1</v>
      </c>
      <c r="B2" s="17"/>
      <c r="C2" s="17"/>
      <c r="D2" s="17"/>
      <c r="E2" s="17"/>
    </row>
    <row r="3" ht="17.6" spans="1:9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ht="17.6" spans="1:9">
      <c r="A4" s="19">
        <v>1</v>
      </c>
      <c r="B4" s="20">
        <v>50</v>
      </c>
      <c r="C4" s="20">
        <v>462.5</v>
      </c>
      <c r="D4" s="21">
        <v>320</v>
      </c>
      <c r="E4" s="22">
        <f>(C4-D4)*B4</f>
        <v>7125</v>
      </c>
    </row>
    <row r="5" ht="17.6" spans="1:9">
      <c r="A5" s="19">
        <v>2</v>
      </c>
      <c r="B5" s="20">
        <v>0</v>
      </c>
      <c r="C5" s="20">
        <v>0</v>
      </c>
      <c r="D5" s="21">
        <v>320</v>
      </c>
      <c r="E5" s="22">
        <f t="shared" ref="E5" si="0">(C5-D5)*B5</f>
        <v>0</v>
      </c>
      <c r="I5" s="23"/>
    </row>
    <row r="6" ht="17.6" spans="1:9">
      <c r="A6" s="19">
        <v>3</v>
      </c>
      <c r="B6" s="20"/>
      <c r="C6" s="20"/>
      <c r="D6" s="21"/>
      <c r="E6" s="22"/>
      <c r="I6" s="23"/>
    </row>
    <row r="7" ht="17.6" spans="1:9">
      <c r="A7" s="19">
        <v>4</v>
      </c>
      <c r="B7" s="20"/>
      <c r="C7" s="20"/>
      <c r="D7" s="21"/>
      <c r="E7" s="22"/>
      <c r="I7" s="23"/>
    </row>
    <row r="8" ht="17.6" spans="1:9">
      <c r="A8" s="19">
        <v>5</v>
      </c>
      <c r="B8" s="20"/>
      <c r="C8" s="20"/>
      <c r="D8" s="21"/>
      <c r="E8" s="22"/>
      <c r="I8" s="23"/>
    </row>
    <row r="9" ht="20" customHeight="1" spans="1:9">
      <c r="A9" s="18" t="s">
        <v>7</v>
      </c>
      <c r="B9" s="24">
        <f>SUM(E4:E8)</f>
        <v>7125</v>
      </c>
      <c r="C9" s="25" t="s">
        <v>8</v>
      </c>
      <c r="D9" s="26"/>
      <c r="E9" s="27"/>
      <c r="F9" s="28"/>
    </row>
    <row r="10" ht="17.6" spans="1:9">
      <c r="A10" s="29"/>
      <c r="B10" s="29"/>
      <c r="C10" s="29"/>
      <c r="D10" s="29"/>
      <c r="E10" s="29"/>
    </row>
    <row r="11" ht="17.6" spans="1:9">
      <c r="A11" s="17" t="s">
        <v>9</v>
      </c>
      <c r="B11" s="17"/>
      <c r="C11" s="17"/>
      <c r="D11" s="17"/>
      <c r="E11" s="17"/>
    </row>
    <row r="12" ht="17.6" spans="1:9">
      <c r="A12" s="19"/>
      <c r="B12" s="18" t="s">
        <v>10</v>
      </c>
      <c r="C12" s="18" t="s">
        <v>11</v>
      </c>
      <c r="D12" s="29"/>
      <c r="E12" s="29"/>
    </row>
    <row r="13" ht="17.6" spans="1:9">
      <c r="A13" s="18" t="s">
        <v>12</v>
      </c>
      <c r="B13" s="4">
        <v>130.4</v>
      </c>
      <c r="C13" s="4">
        <v>346.5</v>
      </c>
      <c r="D13" s="29"/>
      <c r="E13" s="29"/>
    </row>
    <row r="14" ht="17.6" spans="1:9">
      <c r="A14" s="18" t="s">
        <v>13</v>
      </c>
      <c r="B14" s="4">
        <v>129.5</v>
      </c>
      <c r="C14" s="4">
        <v>346.5</v>
      </c>
      <c r="D14" s="29"/>
      <c r="E14" s="29"/>
    </row>
    <row r="15" ht="17.6" spans="1:9">
      <c r="A15" s="18" t="s">
        <v>14</v>
      </c>
      <c r="B15" s="22">
        <f>B13*C13</f>
        <v>45183.6</v>
      </c>
      <c r="C15" s="30" t="s">
        <v>15</v>
      </c>
      <c r="D15" s="30"/>
      <c r="E15" s="30"/>
    </row>
    <row r="16" ht="17.6" spans="1:9">
      <c r="A16" s="18" t="s">
        <v>16</v>
      </c>
      <c r="B16" s="22">
        <f>(B14-B13)*C14</f>
        <v>-311.850000000002</v>
      </c>
      <c r="C16" s="30" t="s">
        <v>17</v>
      </c>
      <c r="D16" s="30"/>
      <c r="E16" s="30"/>
    </row>
    <row r="17" ht="17.6" spans="1:5">
      <c r="A17" s="18" t="s">
        <v>18</v>
      </c>
      <c r="B17" s="22">
        <f>B15+B16</f>
        <v>44871.75</v>
      </c>
      <c r="C17" s="30" t="s">
        <v>19</v>
      </c>
      <c r="D17" s="30"/>
      <c r="E17" s="30"/>
    </row>
    <row r="18" ht="17.6" spans="1:5">
      <c r="A18" s="31"/>
      <c r="B18" s="31"/>
      <c r="C18" s="32"/>
      <c r="D18" s="32"/>
      <c r="E18" s="32"/>
    </row>
    <row r="19" ht="17.25" customHeight="1" spans="1:5">
      <c r="A19" s="17" t="s">
        <v>20</v>
      </c>
      <c r="B19" s="17"/>
      <c r="C19" s="17"/>
      <c r="D19" s="17"/>
      <c r="E19" s="17"/>
    </row>
    <row r="20" ht="17.25" customHeight="1" spans="1:5">
      <c r="A20" s="18" t="s">
        <v>21</v>
      </c>
      <c r="B20" s="18" t="s">
        <v>22</v>
      </c>
      <c r="C20" s="18" t="s">
        <v>23</v>
      </c>
      <c r="D20" s="18" t="s">
        <v>24</v>
      </c>
      <c r="E20" s="33"/>
    </row>
    <row r="21" ht="17.6" spans="1:5">
      <c r="A21" s="20">
        <v>658</v>
      </c>
      <c r="B21" s="20">
        <v>50</v>
      </c>
      <c r="C21" s="20">
        <f>A21-B21</f>
        <v>608</v>
      </c>
      <c r="D21" s="22">
        <v>127.3</v>
      </c>
      <c r="E21" s="32"/>
    </row>
    <row r="22" ht="17.25" customHeight="1" spans="1:5">
      <c r="A22" s="18" t="s">
        <v>25</v>
      </c>
      <c r="B22" s="39">
        <v>80073.6</v>
      </c>
      <c r="C22" s="30" t="s">
        <v>26</v>
      </c>
      <c r="D22" s="30"/>
      <c r="E22" s="30"/>
    </row>
    <row r="23" ht="17.25" customHeight="1" spans="1:5">
      <c r="A23" s="18" t="s">
        <v>27</v>
      </c>
      <c r="B23" s="24">
        <f>B22-B17</f>
        <v>35201.85</v>
      </c>
      <c r="C23" s="30" t="s">
        <v>28</v>
      </c>
      <c r="D23" s="30"/>
      <c r="E23" s="30"/>
    </row>
    <row r="24" ht="17.25" customHeight="1" spans="1:5">
      <c r="A24" s="18" t="s">
        <v>29</v>
      </c>
      <c r="B24" s="24">
        <f>B9+B15+B16</f>
        <v>51996.75</v>
      </c>
      <c r="C24" s="30" t="s">
        <v>30</v>
      </c>
      <c r="D24" s="30"/>
      <c r="E24" s="30"/>
    </row>
    <row r="25" ht="17.25" customHeight="1" spans="1:5">
      <c r="A25" s="18" t="s">
        <v>31</v>
      </c>
      <c r="B25" s="24">
        <f>B22-B24</f>
        <v>28076.85</v>
      </c>
      <c r="C25" s="30" t="s">
        <v>32</v>
      </c>
      <c r="D25" s="30"/>
      <c r="E25" s="30"/>
    </row>
    <row r="27" ht="17.6" spans="1:5">
      <c r="A27" s="34" t="s">
        <v>33</v>
      </c>
    </row>
    <row r="28" ht="17.6" spans="1:5">
      <c r="A28" s="20"/>
      <c r="B28" s="35" t="s">
        <v>34</v>
      </c>
    </row>
    <row r="29" ht="17.6" spans="1:5">
      <c r="A29" s="22"/>
      <c r="B29" s="35" t="s">
        <v>35</v>
      </c>
    </row>
    <row r="30" ht="17.6" spans="1:5">
      <c r="A30" s="24"/>
      <c r="B30" s="35" t="s">
        <v>36</v>
      </c>
    </row>
    <row r="31" spans="1:5">
      <c r="A31" s="36"/>
      <c r="B31" s="37" t="s">
        <v>37</v>
      </c>
    </row>
  </sheetData>
  <mergeCells count="12">
    <mergeCell ref="A1:E1"/>
    <mergeCell ref="A2:E2"/>
    <mergeCell ref="C9:E9"/>
    <mergeCell ref="A11:E11"/>
    <mergeCell ref="C15:E15"/>
    <mergeCell ref="C16:E16"/>
    <mergeCell ref="C17:E17"/>
    <mergeCell ref="A19:E19"/>
    <mergeCell ref="C22:E22"/>
    <mergeCell ref="C23:E23"/>
    <mergeCell ref="C24:E24"/>
    <mergeCell ref="C25:E25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150" zoomScaleNormal="150" topLeftCell="A2" workbookViewId="0">
      <selection activeCell="B22" sqref="B22"/>
    </sheetView>
  </sheetViews>
  <sheetFormatPr defaultColWidth="9.16346153846154" defaultRowHeight="16.8"/>
  <cols>
    <col min="1" max="1" width="21.8365384615385" customWidth="1"/>
    <col min="2" max="2" width="24.1634615384615" customWidth="1"/>
    <col min="3" max="3" width="23.1634615384615" customWidth="1"/>
    <col min="4" max="4" width="46.6634615384615" customWidth="1"/>
    <col min="5" max="5" width="61.6634615384615" customWidth="1"/>
    <col min="6" max="6" width="21.5" customWidth="1"/>
    <col min="7" max="7" width="20.5" customWidth="1"/>
  </cols>
  <sheetData>
    <row r="1" ht="28.8" spans="1:9">
      <c r="A1" s="14" t="s">
        <v>0</v>
      </c>
      <c r="B1" s="15"/>
      <c r="C1" s="15"/>
      <c r="D1" s="15"/>
      <c r="E1" s="16"/>
    </row>
    <row r="2" ht="17.6" spans="1:9">
      <c r="A2" s="17" t="s">
        <v>1</v>
      </c>
      <c r="B2" s="17"/>
      <c r="C2" s="17"/>
      <c r="D2" s="17"/>
      <c r="E2" s="17"/>
    </row>
    <row r="3" ht="17.6" spans="1:9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ht="17.6" spans="1:9">
      <c r="A4" s="19">
        <v>1</v>
      </c>
      <c r="B4" s="20">
        <v>0.222</v>
      </c>
      <c r="C4" s="20">
        <v>340</v>
      </c>
      <c r="D4" s="21">
        <v>0</v>
      </c>
      <c r="E4" s="22">
        <f>(C4-D4)*B4</f>
        <v>75.48</v>
      </c>
    </row>
    <row r="5" ht="17.6" spans="1:9">
      <c r="A5" s="19">
        <v>2</v>
      </c>
      <c r="B5" s="20">
        <v>0</v>
      </c>
      <c r="C5" s="20">
        <v>0</v>
      </c>
      <c r="D5" s="21">
        <v>320</v>
      </c>
      <c r="E5" s="22">
        <f t="shared" ref="E5" si="0">(C5-D5)*B5</f>
        <v>0</v>
      </c>
      <c r="I5" s="23"/>
    </row>
    <row r="6" ht="17.6" spans="1:9">
      <c r="A6" s="19">
        <v>3</v>
      </c>
      <c r="B6" s="20"/>
      <c r="C6" s="20"/>
      <c r="D6" s="21"/>
      <c r="E6" s="22"/>
      <c r="I6" s="23"/>
    </row>
    <row r="7" ht="17.6" spans="1:9">
      <c r="A7" s="19">
        <v>4</v>
      </c>
      <c r="B7" s="20"/>
      <c r="C7" s="20"/>
      <c r="D7" s="21"/>
      <c r="E7" s="22"/>
      <c r="I7" s="23"/>
    </row>
    <row r="8" ht="17.6" spans="1:9">
      <c r="A8" s="19">
        <v>5</v>
      </c>
      <c r="B8" s="20"/>
      <c r="C8" s="20"/>
      <c r="D8" s="21"/>
      <c r="E8" s="22"/>
      <c r="I8" s="23"/>
    </row>
    <row r="9" ht="20" customHeight="1" spans="1:9">
      <c r="A9" s="18" t="s">
        <v>7</v>
      </c>
      <c r="B9" s="24">
        <f>SUM(E4:E8)</f>
        <v>75.48</v>
      </c>
      <c r="C9" s="25" t="s">
        <v>8</v>
      </c>
      <c r="D9" s="26"/>
      <c r="E9" s="27"/>
      <c r="F9" s="28"/>
    </row>
    <row r="10" ht="17.6" spans="1:9">
      <c r="A10" s="29"/>
      <c r="B10" s="29"/>
      <c r="C10" s="29"/>
      <c r="D10" s="29"/>
      <c r="E10" s="29"/>
    </row>
    <row r="11" ht="17.6" spans="1:9">
      <c r="A11" s="17" t="s">
        <v>9</v>
      </c>
      <c r="B11" s="17"/>
      <c r="C11" s="17"/>
      <c r="D11" s="17"/>
      <c r="E11" s="17"/>
    </row>
    <row r="12" ht="17.6" spans="1:9">
      <c r="A12" s="19"/>
      <c r="B12" s="18" t="s">
        <v>10</v>
      </c>
      <c r="C12" s="18" t="s">
        <v>11</v>
      </c>
      <c r="D12" s="29"/>
      <c r="E12" s="29"/>
    </row>
    <row r="13" ht="20.4" spans="1:9">
      <c r="A13" s="18" t="s">
        <v>12</v>
      </c>
      <c r="B13" s="38">
        <v>132.4</v>
      </c>
      <c r="C13" s="20">
        <v>337</v>
      </c>
      <c r="D13" s="29"/>
      <c r="E13" s="29"/>
    </row>
    <row r="14" ht="20.4" spans="1:9">
      <c r="A14" s="18" t="s">
        <v>13</v>
      </c>
      <c r="B14" s="38">
        <v>131.4</v>
      </c>
      <c r="C14" s="20">
        <v>0</v>
      </c>
      <c r="D14" s="29"/>
      <c r="E14" s="29"/>
    </row>
    <row r="15" ht="17.6" spans="1:9">
      <c r="A15" s="18" t="s">
        <v>14</v>
      </c>
      <c r="B15" s="22">
        <f>B13*C13</f>
        <v>44618.8</v>
      </c>
      <c r="C15" s="30" t="s">
        <v>15</v>
      </c>
      <c r="D15" s="30"/>
      <c r="E15" s="30"/>
    </row>
    <row r="16" ht="17.6" spans="1:9">
      <c r="A16" s="18" t="s">
        <v>16</v>
      </c>
      <c r="B16" s="22">
        <f>(B14-B13)*C14</f>
        <v>0</v>
      </c>
      <c r="C16" s="30" t="s">
        <v>17</v>
      </c>
      <c r="D16" s="30"/>
      <c r="E16" s="30"/>
    </row>
    <row r="17" ht="17.6" spans="1:5">
      <c r="A17" s="18" t="s">
        <v>18</v>
      </c>
      <c r="B17" s="22">
        <f>B15+B16</f>
        <v>44618.8</v>
      </c>
      <c r="C17" s="30" t="s">
        <v>19</v>
      </c>
      <c r="D17" s="30"/>
      <c r="E17" s="30"/>
    </row>
    <row r="18" ht="17.6" spans="1:5">
      <c r="A18" s="31"/>
      <c r="B18" s="31"/>
      <c r="C18" s="32"/>
      <c r="D18" s="32"/>
      <c r="E18" s="32"/>
    </row>
    <row r="19" ht="17.25" customHeight="1" spans="1:5">
      <c r="A19" s="17" t="s">
        <v>20</v>
      </c>
      <c r="B19" s="17"/>
      <c r="C19" s="17"/>
      <c r="D19" s="17"/>
      <c r="E19" s="17"/>
    </row>
    <row r="20" ht="17.25" customHeight="1" spans="1:5">
      <c r="A20" s="18" t="s">
        <v>21</v>
      </c>
      <c r="B20" s="18" t="s">
        <v>22</v>
      </c>
      <c r="C20" s="18" t="s">
        <v>23</v>
      </c>
      <c r="D20" s="18" t="s">
        <v>24</v>
      </c>
      <c r="E20" s="33"/>
    </row>
    <row r="21" ht="17.6" spans="1:5">
      <c r="A21" s="20">
        <v>658</v>
      </c>
      <c r="B21" s="20">
        <v>50</v>
      </c>
      <c r="C21" s="20">
        <f>A21-B21</f>
        <v>608</v>
      </c>
      <c r="D21" s="6">
        <v>3168.1</v>
      </c>
      <c r="E21" s="32"/>
    </row>
    <row r="22" ht="17.25" customHeight="1" spans="1:5">
      <c r="A22" s="18" t="s">
        <v>25</v>
      </c>
      <c r="B22" s="24">
        <f>(A21-B21)*D21</f>
        <v>1926204.8</v>
      </c>
      <c r="C22" s="30" t="s">
        <v>26</v>
      </c>
      <c r="D22" s="30"/>
      <c r="E22" s="30"/>
    </row>
    <row r="23" ht="17.25" customHeight="1" spans="1:5">
      <c r="A23" s="18" t="s">
        <v>27</v>
      </c>
      <c r="B23" s="24">
        <f>B22-B17</f>
        <v>1881586</v>
      </c>
      <c r="C23" s="30" t="s">
        <v>28</v>
      </c>
      <c r="D23" s="30"/>
      <c r="E23" s="30"/>
    </row>
    <row r="24" ht="17.25" customHeight="1" spans="1:5">
      <c r="A24" s="18" t="s">
        <v>29</v>
      </c>
      <c r="B24" s="24">
        <f>B9+B15+B16</f>
        <v>44694.28</v>
      </c>
      <c r="C24" s="30" t="s">
        <v>30</v>
      </c>
      <c r="D24" s="30"/>
      <c r="E24" s="30"/>
    </row>
    <row r="25" ht="17.25" customHeight="1" spans="1:5">
      <c r="A25" s="18" t="s">
        <v>31</v>
      </c>
      <c r="B25" s="24">
        <f>B22-B24</f>
        <v>1881510.52</v>
      </c>
      <c r="C25" s="30" t="s">
        <v>32</v>
      </c>
      <c r="D25" s="30"/>
      <c r="E25" s="30"/>
    </row>
    <row r="27" ht="17.6" spans="1:5">
      <c r="A27" s="34" t="s">
        <v>33</v>
      </c>
    </row>
    <row r="28" ht="17.6" spans="1:5">
      <c r="A28" s="20"/>
      <c r="B28" s="35" t="s">
        <v>34</v>
      </c>
    </row>
    <row r="29" ht="17.6" spans="1:5">
      <c r="A29" s="22"/>
      <c r="B29" s="35" t="s">
        <v>35</v>
      </c>
    </row>
    <row r="30" ht="17.6" spans="1:5">
      <c r="A30" s="24"/>
      <c r="B30" s="35" t="s">
        <v>36</v>
      </c>
    </row>
    <row r="31" spans="1:5">
      <c r="A31" s="36"/>
      <c r="B31" s="37" t="s">
        <v>37</v>
      </c>
    </row>
  </sheetData>
  <mergeCells count="12">
    <mergeCell ref="A1:E1"/>
    <mergeCell ref="A2:E2"/>
    <mergeCell ref="C9:E9"/>
    <mergeCell ref="A11:E11"/>
    <mergeCell ref="C15:E15"/>
    <mergeCell ref="C16:E16"/>
    <mergeCell ref="C17:E17"/>
    <mergeCell ref="A19:E19"/>
    <mergeCell ref="C22:E22"/>
    <mergeCell ref="C23:E23"/>
    <mergeCell ref="C24:E24"/>
    <mergeCell ref="C25:E25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140" zoomScaleNormal="140" workbookViewId="0">
      <selection activeCell="B24" sqref="B24"/>
    </sheetView>
  </sheetViews>
  <sheetFormatPr defaultColWidth="9.16346153846154" defaultRowHeight="16.8"/>
  <cols>
    <col min="1" max="1" width="21.8365384615385" customWidth="1"/>
    <col min="2" max="2" width="24.1634615384615" customWidth="1"/>
    <col min="3" max="3" width="23.1634615384615" customWidth="1"/>
    <col min="4" max="4" width="46.6634615384615" customWidth="1"/>
    <col min="5" max="5" width="61.6634615384615" customWidth="1"/>
    <col min="6" max="6" width="21.5" customWidth="1"/>
    <col min="7" max="7" width="20.5" customWidth="1"/>
  </cols>
  <sheetData>
    <row r="1" ht="28.8" spans="1:9">
      <c r="A1" s="14" t="s">
        <v>0</v>
      </c>
      <c r="B1" s="15"/>
      <c r="C1" s="15"/>
      <c r="D1" s="15"/>
      <c r="E1" s="16"/>
    </row>
    <row r="2" ht="17.6" spans="1:9">
      <c r="A2" s="17" t="s">
        <v>1</v>
      </c>
      <c r="B2" s="17"/>
      <c r="C2" s="17"/>
      <c r="D2" s="17"/>
      <c r="E2" s="17"/>
    </row>
    <row r="3" ht="17.6" spans="1:9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ht="17.6" spans="1:9">
      <c r="A4" s="19">
        <v>1</v>
      </c>
      <c r="B4" s="4">
        <v>133.333</v>
      </c>
      <c r="C4" s="4">
        <v>335</v>
      </c>
      <c r="D4" s="21">
        <f>C13</f>
        <v>346.5</v>
      </c>
      <c r="E4" s="22">
        <f>(C4-D4)*B4</f>
        <v>-1533.3295</v>
      </c>
    </row>
    <row r="5" ht="17.6" spans="1:9">
      <c r="A5" s="19">
        <v>2</v>
      </c>
      <c r="B5" s="20">
        <v>0</v>
      </c>
      <c r="C5" s="20">
        <v>0</v>
      </c>
      <c r="D5" s="21">
        <f>D4</f>
        <v>346.5</v>
      </c>
      <c r="E5" s="22">
        <f>(C5-D5)*B5</f>
        <v>0</v>
      </c>
      <c r="I5" s="23"/>
    </row>
    <row r="6" ht="17.6" spans="1:9">
      <c r="A6" s="19">
        <v>3</v>
      </c>
      <c r="B6" s="20">
        <v>0</v>
      </c>
      <c r="C6" s="20">
        <v>0</v>
      </c>
      <c r="D6" s="21">
        <f>D5</f>
        <v>346.5</v>
      </c>
      <c r="E6" s="22">
        <f>(C6-D6)*B6</f>
        <v>0</v>
      </c>
      <c r="I6" s="23"/>
    </row>
    <row r="7" ht="17.6" spans="1:9">
      <c r="A7" s="19">
        <v>4</v>
      </c>
      <c r="B7" s="20"/>
      <c r="C7" s="20"/>
      <c r="D7" s="21"/>
      <c r="E7" s="22"/>
      <c r="I7" s="23"/>
    </row>
    <row r="8" ht="17.6" spans="1:9">
      <c r="A8" s="19">
        <v>5</v>
      </c>
      <c r="B8" s="20"/>
      <c r="C8" s="20"/>
      <c r="D8" s="21"/>
      <c r="E8" s="22"/>
      <c r="I8" s="23"/>
    </row>
    <row r="9" ht="20" customHeight="1" spans="1:9">
      <c r="A9" s="18" t="s">
        <v>7</v>
      </c>
      <c r="B9" s="24">
        <f>SUM(E4:E8)</f>
        <v>-1533.3295</v>
      </c>
      <c r="C9" s="25" t="s">
        <v>8</v>
      </c>
      <c r="D9" s="26"/>
      <c r="E9" s="27"/>
      <c r="F9" s="28"/>
    </row>
    <row r="10" ht="17.6" spans="1:9">
      <c r="A10" s="29"/>
      <c r="B10" s="29"/>
      <c r="C10" s="29"/>
      <c r="D10" s="29"/>
      <c r="E10" s="29"/>
    </row>
    <row r="11" ht="17.6" spans="1:9">
      <c r="A11" s="17" t="s">
        <v>9</v>
      </c>
      <c r="B11" s="17"/>
      <c r="C11" s="17"/>
      <c r="D11" s="17"/>
      <c r="E11" s="17"/>
    </row>
    <row r="12" ht="17.6" spans="1:9">
      <c r="A12" s="19"/>
      <c r="B12" s="18" t="s">
        <v>10</v>
      </c>
      <c r="C12" s="18" t="s">
        <v>11</v>
      </c>
      <c r="D12" s="29"/>
      <c r="E12" s="29"/>
    </row>
    <row r="13" ht="17.6" spans="1:9">
      <c r="A13" s="18" t="s">
        <v>12</v>
      </c>
      <c r="B13" s="4">
        <v>132.6</v>
      </c>
      <c r="C13" s="4">
        <v>346.5</v>
      </c>
      <c r="D13" s="29"/>
      <c r="E13" s="29"/>
    </row>
    <row r="14" ht="17.6" spans="1:9">
      <c r="A14" s="18" t="s">
        <v>13</v>
      </c>
      <c r="B14" s="4">
        <v>132.3</v>
      </c>
      <c r="C14" s="4">
        <v>355</v>
      </c>
      <c r="D14" s="29"/>
      <c r="E14" s="29"/>
    </row>
    <row r="15" ht="17.6" spans="1:9">
      <c r="A15" s="18" t="s">
        <v>14</v>
      </c>
      <c r="B15" s="22">
        <f>B13*C13</f>
        <v>45945.9</v>
      </c>
      <c r="C15" s="30" t="s">
        <v>15</v>
      </c>
      <c r="D15" s="30"/>
      <c r="E15" s="30"/>
    </row>
    <row r="16" ht="17.6" spans="1:9">
      <c r="A16" s="18" t="s">
        <v>16</v>
      </c>
      <c r="B16" s="22">
        <f>(B14-B13)*C14</f>
        <v>-106.499999999994</v>
      </c>
      <c r="C16" s="30" t="s">
        <v>17</v>
      </c>
      <c r="D16" s="30"/>
      <c r="E16" s="30"/>
    </row>
    <row r="17" ht="17.6" spans="1:5">
      <c r="A17" s="18" t="s">
        <v>18</v>
      </c>
      <c r="B17" s="22">
        <f>B15+B16</f>
        <v>45839.4</v>
      </c>
      <c r="C17" s="30" t="s">
        <v>19</v>
      </c>
      <c r="D17" s="30"/>
      <c r="E17" s="30"/>
    </row>
    <row r="18" ht="17.6" spans="1:5">
      <c r="A18" s="31"/>
      <c r="B18" s="31"/>
      <c r="C18" s="32"/>
      <c r="D18" s="32"/>
      <c r="E18" s="32"/>
    </row>
    <row r="19" ht="17.25" customHeight="1" spans="1:5">
      <c r="A19" s="17" t="s">
        <v>20</v>
      </c>
      <c r="B19" s="17"/>
      <c r="C19" s="17"/>
      <c r="D19" s="17"/>
      <c r="E19" s="17"/>
    </row>
    <row r="20" ht="17.25" customHeight="1" spans="1:5">
      <c r="A20" s="18" t="s">
        <v>21</v>
      </c>
      <c r="B20" s="18" t="s">
        <v>22</v>
      </c>
      <c r="C20" s="18" t="s">
        <v>23</v>
      </c>
      <c r="D20" s="18" t="s">
        <v>24</v>
      </c>
      <c r="E20" s="33"/>
    </row>
    <row r="21" ht="20.4" spans="1:5">
      <c r="A21" s="20">
        <v>658</v>
      </c>
      <c r="B21" s="20">
        <v>50</v>
      </c>
      <c r="C21" s="20">
        <f>A21-B21</f>
        <v>608</v>
      </c>
      <c r="D21" s="38">
        <v>126.55</v>
      </c>
      <c r="E21" s="32"/>
    </row>
    <row r="22" ht="17.25" customHeight="1" spans="1:5">
      <c r="A22" s="18" t="s">
        <v>25</v>
      </c>
      <c r="B22" s="39"/>
      <c r="C22" s="30" t="s">
        <v>26</v>
      </c>
      <c r="D22" s="30"/>
      <c r="E22" s="30"/>
    </row>
    <row r="23" ht="17.25" customHeight="1" spans="1:5">
      <c r="A23" s="18" t="s">
        <v>27</v>
      </c>
      <c r="B23" s="24">
        <f>B22-B17</f>
        <v>-45839.4</v>
      </c>
      <c r="C23" s="30" t="s">
        <v>28</v>
      </c>
      <c r="D23" s="30"/>
      <c r="E23" s="30"/>
    </row>
    <row r="24" ht="17.25" customHeight="1" spans="1:5">
      <c r="A24" s="18" t="s">
        <v>29</v>
      </c>
      <c r="B24" s="24">
        <f>B9+B15+B16</f>
        <v>44306.0705</v>
      </c>
      <c r="C24" s="30" t="s">
        <v>30</v>
      </c>
      <c r="D24" s="30"/>
      <c r="E24" s="30"/>
    </row>
    <row r="25" ht="17.25" customHeight="1" spans="1:5">
      <c r="A25" s="18" t="s">
        <v>31</v>
      </c>
      <c r="B25" s="24">
        <f>B22-B24</f>
        <v>-44306.0705</v>
      </c>
      <c r="C25" s="30" t="s">
        <v>32</v>
      </c>
      <c r="D25" s="30"/>
      <c r="E25" s="30"/>
    </row>
    <row r="27" ht="17.6" spans="1:5">
      <c r="A27" s="34" t="s">
        <v>33</v>
      </c>
    </row>
    <row r="28" ht="17.6" spans="1:5">
      <c r="A28" s="20"/>
      <c r="B28" s="35" t="s">
        <v>34</v>
      </c>
    </row>
    <row r="29" ht="17.6" spans="1:5">
      <c r="A29" s="22"/>
      <c r="B29" s="35" t="s">
        <v>35</v>
      </c>
    </row>
    <row r="30" ht="17.6" spans="1:5">
      <c r="A30" s="24"/>
      <c r="B30" s="35" t="s">
        <v>36</v>
      </c>
    </row>
    <row r="31" spans="1:5">
      <c r="A31" s="36"/>
      <c r="B31" s="37" t="s">
        <v>37</v>
      </c>
    </row>
  </sheetData>
  <mergeCells count="12">
    <mergeCell ref="A1:E1"/>
    <mergeCell ref="A2:E2"/>
    <mergeCell ref="C9:E9"/>
    <mergeCell ref="A11:E11"/>
    <mergeCell ref="C15:E15"/>
    <mergeCell ref="C16:E16"/>
    <mergeCell ref="C17:E17"/>
    <mergeCell ref="A19:E19"/>
    <mergeCell ref="C22:E22"/>
    <mergeCell ref="C23:E23"/>
    <mergeCell ref="C24:E24"/>
    <mergeCell ref="C25:E25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70" zoomScaleNormal="70" workbookViewId="0">
      <selection activeCell="D4" sqref="D4"/>
    </sheetView>
  </sheetViews>
  <sheetFormatPr defaultColWidth="9.16346153846154" defaultRowHeight="16.8"/>
  <cols>
    <col min="1" max="1" width="21.8365384615385" customWidth="1"/>
    <col min="2" max="2" width="24.1634615384615" customWidth="1"/>
    <col min="3" max="3" width="23.1634615384615" customWidth="1"/>
    <col min="4" max="4" width="46.6634615384615" customWidth="1"/>
    <col min="5" max="5" width="61.6634615384615" customWidth="1"/>
    <col min="6" max="6" width="21.5" customWidth="1"/>
    <col min="7" max="7" width="20.5" customWidth="1"/>
  </cols>
  <sheetData>
    <row r="1" ht="28.8" spans="1:9">
      <c r="A1" s="14" t="s">
        <v>0</v>
      </c>
      <c r="B1" s="15"/>
      <c r="C1" s="15"/>
      <c r="D1" s="15"/>
      <c r="E1" s="16"/>
    </row>
    <row r="2" ht="17.6" spans="1:9">
      <c r="A2" s="17" t="s">
        <v>1</v>
      </c>
      <c r="B2" s="17"/>
      <c r="C2" s="17"/>
      <c r="D2" s="17"/>
      <c r="E2" s="17"/>
    </row>
    <row r="3" ht="17.6" spans="1:9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</row>
    <row r="4" ht="17.6" spans="1:9">
      <c r="A4" s="19">
        <v>1</v>
      </c>
      <c r="B4" s="20">
        <v>50</v>
      </c>
      <c r="C4" s="20">
        <v>462.5</v>
      </c>
      <c r="D4" s="21">
        <v>320</v>
      </c>
      <c r="E4" s="22">
        <f>(C4-D4)*B4</f>
        <v>7125</v>
      </c>
    </row>
    <row r="5" ht="17.6" spans="1:9">
      <c r="A5" s="19">
        <v>2</v>
      </c>
      <c r="B5" s="20">
        <v>0</v>
      </c>
      <c r="C5" s="20">
        <v>0</v>
      </c>
      <c r="D5" s="21">
        <v>320</v>
      </c>
      <c r="E5" s="22">
        <f t="shared" ref="E5" si="0">(C5-D5)*B5</f>
        <v>0</v>
      </c>
      <c r="I5" s="23"/>
    </row>
    <row r="6" ht="17.6" spans="1:9">
      <c r="A6" s="19">
        <v>3</v>
      </c>
      <c r="B6" s="20"/>
      <c r="C6" s="20"/>
      <c r="D6" s="21"/>
      <c r="E6" s="22"/>
      <c r="I6" s="23"/>
    </row>
    <row r="7" ht="17.6" spans="1:9">
      <c r="A7" s="19">
        <v>4</v>
      </c>
      <c r="B7" s="20"/>
      <c r="C7" s="20"/>
      <c r="D7" s="21"/>
      <c r="E7" s="22"/>
      <c r="I7" s="23"/>
    </row>
    <row r="8" ht="17.6" spans="1:9">
      <c r="A8" s="19">
        <v>5</v>
      </c>
      <c r="B8" s="20"/>
      <c r="C8" s="20"/>
      <c r="D8" s="21"/>
      <c r="E8" s="22"/>
      <c r="I8" s="23"/>
    </row>
    <row r="9" ht="20" customHeight="1" spans="1:9">
      <c r="A9" s="18" t="s">
        <v>7</v>
      </c>
      <c r="B9" s="24">
        <f>SUM(E4:E8)</f>
        <v>7125</v>
      </c>
      <c r="C9" s="25" t="s">
        <v>8</v>
      </c>
      <c r="D9" s="26"/>
      <c r="E9" s="27"/>
      <c r="F9" s="28"/>
    </row>
    <row r="10" ht="17.6" spans="1:9">
      <c r="A10" s="29"/>
      <c r="B10" s="29"/>
      <c r="C10" s="29"/>
      <c r="D10" s="29"/>
      <c r="E10" s="29"/>
    </row>
    <row r="11" ht="17.6" spans="1:9">
      <c r="A11" s="17" t="s">
        <v>9</v>
      </c>
      <c r="B11" s="17"/>
      <c r="C11" s="17"/>
      <c r="D11" s="17"/>
      <c r="E11" s="17"/>
    </row>
    <row r="12" ht="17.6" spans="1:9">
      <c r="A12" s="19"/>
      <c r="B12" s="18" t="s">
        <v>10</v>
      </c>
      <c r="C12" s="18" t="s">
        <v>11</v>
      </c>
      <c r="D12" s="29"/>
      <c r="E12" s="29"/>
    </row>
    <row r="13" ht="17.6" spans="1:9">
      <c r="A13" s="18" t="s">
        <v>12</v>
      </c>
      <c r="B13" s="20">
        <v>141.4</v>
      </c>
      <c r="C13" s="20">
        <v>337</v>
      </c>
      <c r="D13" s="29"/>
      <c r="E13" s="29"/>
    </row>
    <row r="14" ht="17.6" spans="1:9">
      <c r="A14" s="18" t="s">
        <v>13</v>
      </c>
      <c r="B14" s="20">
        <v>141.05</v>
      </c>
      <c r="C14" s="20">
        <v>337</v>
      </c>
      <c r="D14" s="29"/>
      <c r="E14" s="29"/>
    </row>
    <row r="15" ht="17.6" spans="1:9">
      <c r="A15" s="18" t="s">
        <v>14</v>
      </c>
      <c r="B15" s="22">
        <f>B13*C13</f>
        <v>47651.8</v>
      </c>
      <c r="C15" s="30" t="s">
        <v>15</v>
      </c>
      <c r="D15" s="30"/>
      <c r="E15" s="30"/>
    </row>
    <row r="16" ht="17.6" spans="1:9">
      <c r="A16" s="18" t="s">
        <v>16</v>
      </c>
      <c r="B16" s="22">
        <f>(B14-B13)*C14</f>
        <v>-117.949999999998</v>
      </c>
      <c r="C16" s="30" t="s">
        <v>17</v>
      </c>
      <c r="D16" s="30"/>
      <c r="E16" s="30"/>
    </row>
    <row r="17" ht="17.6" spans="1:5">
      <c r="A17" s="18" t="s">
        <v>18</v>
      </c>
      <c r="B17" s="22">
        <f>B15+B16</f>
        <v>47533.85</v>
      </c>
      <c r="C17" s="30" t="s">
        <v>19</v>
      </c>
      <c r="D17" s="30"/>
      <c r="E17" s="30"/>
    </row>
    <row r="18" ht="17.6" spans="1:5">
      <c r="A18" s="31"/>
      <c r="B18" s="31"/>
      <c r="C18" s="32"/>
      <c r="D18" s="32"/>
      <c r="E18" s="32"/>
    </row>
    <row r="19" ht="17.25" customHeight="1" spans="1:5">
      <c r="A19" s="17" t="s">
        <v>20</v>
      </c>
      <c r="B19" s="17"/>
      <c r="C19" s="17"/>
      <c r="D19" s="17"/>
      <c r="E19" s="17"/>
    </row>
    <row r="20" ht="17.25" customHeight="1" spans="1:5">
      <c r="A20" s="18" t="s">
        <v>21</v>
      </c>
      <c r="B20" s="18" t="s">
        <v>22</v>
      </c>
      <c r="C20" s="18" t="s">
        <v>23</v>
      </c>
      <c r="D20" s="18" t="s">
        <v>24</v>
      </c>
      <c r="E20" s="33"/>
    </row>
    <row r="21" ht="17.6" spans="1:5">
      <c r="A21" s="20">
        <v>658</v>
      </c>
      <c r="B21" s="20">
        <v>50</v>
      </c>
      <c r="C21" s="20">
        <f>A21-B21</f>
        <v>608</v>
      </c>
      <c r="D21" s="22">
        <v>127.3</v>
      </c>
      <c r="E21" s="32"/>
    </row>
    <row r="22" ht="17.25" customHeight="1" spans="1:5">
      <c r="A22" s="18" t="s">
        <v>25</v>
      </c>
      <c r="B22" s="24">
        <f>(A21-B21)*D21</f>
        <v>77398.4</v>
      </c>
      <c r="C22" s="30" t="s">
        <v>26</v>
      </c>
      <c r="D22" s="30"/>
      <c r="E22" s="30"/>
    </row>
    <row r="23" ht="17.25" customHeight="1" spans="1:5">
      <c r="A23" s="18" t="s">
        <v>27</v>
      </c>
      <c r="B23" s="24">
        <f>B22-B17</f>
        <v>29864.55</v>
      </c>
      <c r="C23" s="30" t="s">
        <v>28</v>
      </c>
      <c r="D23" s="30"/>
      <c r="E23" s="30"/>
    </row>
    <row r="24" ht="17.25" customHeight="1" spans="1:5">
      <c r="A24" s="18" t="s">
        <v>29</v>
      </c>
      <c r="B24" s="24">
        <f>B9+B15+B16</f>
        <v>54658.85</v>
      </c>
      <c r="C24" s="30" t="s">
        <v>30</v>
      </c>
      <c r="D24" s="30"/>
      <c r="E24" s="30"/>
    </row>
    <row r="25" ht="17.25" customHeight="1" spans="1:5">
      <c r="A25" s="18" t="s">
        <v>31</v>
      </c>
      <c r="B25" s="24">
        <f>B22-B24</f>
        <v>22739.55</v>
      </c>
      <c r="C25" s="30" t="s">
        <v>32</v>
      </c>
      <c r="D25" s="30"/>
      <c r="E25" s="30"/>
    </row>
    <row r="27" ht="17.6" spans="1:5">
      <c r="A27" s="34" t="s">
        <v>33</v>
      </c>
    </row>
    <row r="28" ht="17.6" spans="1:5">
      <c r="A28" s="20"/>
      <c r="B28" s="35" t="s">
        <v>34</v>
      </c>
    </row>
    <row r="29" ht="17.6" spans="1:5">
      <c r="A29" s="22"/>
      <c r="B29" s="35" t="s">
        <v>35</v>
      </c>
    </row>
    <row r="30" ht="17.6" spans="1:5">
      <c r="A30" s="24"/>
      <c r="B30" s="35" t="s">
        <v>36</v>
      </c>
    </row>
    <row r="31" spans="1:5">
      <c r="A31" s="36"/>
      <c r="B31" s="37" t="s">
        <v>37</v>
      </c>
    </row>
  </sheetData>
  <mergeCells count="12">
    <mergeCell ref="A1:E1"/>
    <mergeCell ref="A2:E2"/>
    <mergeCell ref="C9:E9"/>
    <mergeCell ref="A11:E11"/>
    <mergeCell ref="C15:E15"/>
    <mergeCell ref="C16:E16"/>
    <mergeCell ref="C17:E17"/>
    <mergeCell ref="A19:E19"/>
    <mergeCell ref="C22:E22"/>
    <mergeCell ref="C23:E23"/>
    <mergeCell ref="C24:E24"/>
    <mergeCell ref="C25:E25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K8"/>
  <sheetViews>
    <sheetView zoomScale="170" zoomScaleNormal="170" workbookViewId="0">
      <selection activeCell="L3" sqref="L3"/>
    </sheetView>
  </sheetViews>
  <sheetFormatPr defaultColWidth="11" defaultRowHeight="16.8" outlineLevelRow="7"/>
  <cols>
    <col min="4" max="4" width="25.6634615384615" customWidth="1"/>
    <col min="5" max="5" width="21.8365384615385" customWidth="1"/>
    <col min="11" max="11" width="12.6634615384615"/>
  </cols>
  <sheetData>
    <row r="1" spans="3:11">
      <c r="C1" s="1" t="s">
        <v>38</v>
      </c>
      <c r="D1" s="1"/>
      <c r="E1" s="1"/>
      <c r="F1" s="1"/>
      <c r="G1" s="1"/>
      <c r="H1" s="1"/>
      <c r="I1" s="1"/>
      <c r="J1" s="1"/>
      <c r="K1" s="1"/>
    </row>
    <row r="3" ht="17.6" spans="3:11">
      <c r="C3" s="2" t="s">
        <v>39</v>
      </c>
      <c r="D3" s="3" t="s">
        <v>40</v>
      </c>
      <c r="E3" s="3" t="s">
        <v>41</v>
      </c>
      <c r="F3" s="2" t="s">
        <v>42</v>
      </c>
      <c r="G3" s="2" t="s">
        <v>43</v>
      </c>
      <c r="H3" s="2" t="s">
        <v>44</v>
      </c>
      <c r="I3" s="2" t="s">
        <v>45</v>
      </c>
      <c r="J3" s="2" t="s">
        <v>46</v>
      </c>
      <c r="K3" s="2" t="s">
        <v>47</v>
      </c>
    </row>
    <row r="4" ht="17.6" spans="3:11">
      <c r="C4" s="4">
        <v>300</v>
      </c>
      <c r="D4" s="5">
        <v>0.000171</v>
      </c>
      <c r="E4" s="5">
        <v>0.2873</v>
      </c>
      <c r="F4" s="6">
        <v>31</v>
      </c>
      <c r="G4" s="6">
        <v>20</v>
      </c>
      <c r="H4" s="7">
        <v>895.82</v>
      </c>
      <c r="I4" s="8">
        <v>0.8</v>
      </c>
      <c r="J4" s="9">
        <f>C4*I4</f>
        <v>240</v>
      </c>
      <c r="K4" s="10">
        <f>(2*D4*J4+E4)*H4+F4+G4</f>
        <v>381.8979916</v>
      </c>
    </row>
    <row r="6" spans="3:11">
      <c r="C6" s="11" t="s">
        <v>48</v>
      </c>
      <c r="D6" s="11"/>
      <c r="E6" s="11"/>
      <c r="F6" s="11"/>
      <c r="G6" s="11"/>
      <c r="H6" s="11"/>
      <c r="I6" s="11"/>
      <c r="J6" s="11"/>
      <c r="K6" s="11"/>
    </row>
    <row r="7" spans="3:11">
      <c r="C7" s="12" t="s">
        <v>49</v>
      </c>
    </row>
    <row r="8" spans="3:11">
      <c r="C8" s="13" t="s">
        <v>50</v>
      </c>
      <c r="D8" s="13"/>
      <c r="E8" s="13"/>
    </row>
  </sheetData>
  <mergeCells count="3">
    <mergeCell ref="C1:K1"/>
    <mergeCell ref="C6:K6"/>
    <mergeCell ref="C8:E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29</vt:lpstr>
      <vt:lpstr>26</vt:lpstr>
      <vt:lpstr>28</vt:lpstr>
      <vt:lpstr>25</vt:lpstr>
      <vt:lpstr>27</vt:lpstr>
      <vt:lpstr>售电结算公式</vt:lpstr>
      <vt:lpstr>给定负荷率的边际成本计算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huanghui</dc:creator>
  <cp:lastModifiedBy>huanghui</cp:lastModifiedBy>
  <dcterms:created xsi:type="dcterms:W3CDTF">2024-12-02T08:00:00Z</dcterms:created>
  <dcterms:modified xsi:type="dcterms:W3CDTF">2026-03-21T17:06:09Z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2176E38FE7332C78B34C48672E7DAE6F_43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