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huanghui/文档/培训/20260609 合肥 取证/"/>
    </mc:Choice>
  </mc:AlternateContent>
  <xr:revisionPtr revIDLastSave="0" documentId="8_{970BD682-5360-534A-BFC2-5842A15B9972}" xr6:coauthVersionLast="47" xr6:coauthVersionMax="47" xr10:uidLastSave="{00000000-0000-0000-0000-000000000000}"/>
  <bookViews>
    <workbookView xWindow="0" yWindow="740" windowWidth="34560" windowHeight="21600" tabRatio="601" xr2:uid="{00000000-000D-0000-FFFF-FFFF00000000}"/>
  </bookViews>
  <sheets>
    <sheet name="0.输入区" sheetId="38" r:id="rId1"/>
    <sheet name="1.火电空间" sheetId="1" r:id="rId2"/>
    <sheet name="2. 边际成本 " sheetId="4" r:id="rId3"/>
    <sheet name="3. 原始报价" sheetId="8" r:id="rId4"/>
    <sheet name="  4. 排序后报价" sheetId="7" r:id="rId5"/>
    <sheet name=" 5. 报价曲线与均衡价格 4段" sheetId="5" r:id="rId6"/>
    <sheet name=" 6. 峰平谷均价" sheetId="16" r:id="rId7"/>
    <sheet name="7. 节点净发电功率" sheetId="21" r:id="rId8"/>
    <sheet name="8. 潮流计算" sheetId="29" r:id="rId9"/>
  </sheets>
  <definedNames>
    <definedName name="_xlnm._FilterDatabase" localSheetId="4" hidden="1">'  4. 排序后报价'!$B$2:$E$14</definedName>
    <definedName name="_xlnm._FilterDatabase" localSheetId="6" hidden="1">' 6. 峰平谷均价'!#REF!</definedName>
    <definedName name="_xlnm._FilterDatabase" localSheetId="3" hidden="1">'3. 原始报价'!$J$3:$L$30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8" l="1"/>
  <c r="F3" i="8"/>
  <c r="G3" i="8"/>
  <c r="A56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C4" i="38" l="1"/>
  <c r="C38" i="1" s="1"/>
  <c r="D4" i="38"/>
  <c r="D38" i="1" s="1"/>
  <c r="E4" i="38"/>
  <c r="E38" i="1" s="1"/>
  <c r="F4" i="38"/>
  <c r="F38" i="1" s="1"/>
  <c r="G4" i="38"/>
  <c r="G38" i="1" s="1"/>
  <c r="H4" i="38"/>
  <c r="H38" i="1" s="1"/>
  <c r="I4" i="38"/>
  <c r="I38" i="1" s="1"/>
  <c r="J4" i="38"/>
  <c r="J38" i="1" s="1"/>
  <c r="K4" i="38"/>
  <c r="K38" i="1" s="1"/>
  <c r="L4" i="38"/>
  <c r="L38" i="1" s="1"/>
  <c r="M4" i="38"/>
  <c r="M38" i="1" s="1"/>
  <c r="N4" i="38"/>
  <c r="N38" i="1" s="1"/>
  <c r="O4" i="38"/>
  <c r="O38" i="1" s="1"/>
  <c r="P4" i="38"/>
  <c r="P38" i="1" s="1"/>
  <c r="Q4" i="38"/>
  <c r="Q38" i="1" s="1"/>
  <c r="R4" i="38"/>
  <c r="R38" i="1" s="1"/>
  <c r="S4" i="38"/>
  <c r="S38" i="1" s="1"/>
  <c r="T4" i="38"/>
  <c r="T38" i="1" s="1"/>
  <c r="U4" i="38"/>
  <c r="U38" i="1" s="1"/>
  <c r="V4" i="38"/>
  <c r="V38" i="1" s="1"/>
  <c r="W4" i="38"/>
  <c r="W38" i="1" s="1"/>
  <c r="X4" i="38"/>
  <c r="X38" i="1" s="1"/>
  <c r="Y4" i="38"/>
  <c r="Y38" i="1" s="1"/>
  <c r="B4" i="38"/>
  <c r="C3" i="38"/>
  <c r="C37" i="1" s="1"/>
  <c r="D3" i="38"/>
  <c r="D37" i="1" s="1"/>
  <c r="E3" i="38"/>
  <c r="E37" i="1" s="1"/>
  <c r="F3" i="38"/>
  <c r="G3" i="38"/>
  <c r="H3" i="38"/>
  <c r="H37" i="1" s="1"/>
  <c r="I3" i="38"/>
  <c r="I37" i="1" s="1"/>
  <c r="J3" i="38"/>
  <c r="J37" i="1" s="1"/>
  <c r="K3" i="38"/>
  <c r="L3" i="38"/>
  <c r="M3" i="38"/>
  <c r="N3" i="38"/>
  <c r="O3" i="38"/>
  <c r="O37" i="1" s="1"/>
  <c r="P3" i="38"/>
  <c r="Q3" i="38"/>
  <c r="Q37" i="1" s="1"/>
  <c r="R3" i="38"/>
  <c r="S3" i="38"/>
  <c r="S37" i="1" s="1"/>
  <c r="T3" i="38"/>
  <c r="T37" i="1" s="1"/>
  <c r="U3" i="38"/>
  <c r="U37" i="1" s="1"/>
  <c r="V3" i="38"/>
  <c r="V37" i="1" s="1"/>
  <c r="W3" i="38"/>
  <c r="W37" i="1" s="1"/>
  <c r="X3" i="38"/>
  <c r="Y3" i="38"/>
  <c r="B3" i="38"/>
  <c r="B37" i="1" s="1"/>
  <c r="J131" i="5"/>
  <c r="P131" i="5"/>
  <c r="AF81" i="5"/>
  <c r="AG81" i="5"/>
  <c r="AJ81" i="5"/>
  <c r="V131" i="5"/>
  <c r="AM81" i="5"/>
  <c r="AB131" i="5"/>
  <c r="AR81" i="5"/>
  <c r="AS81" i="5"/>
  <c r="B146" i="29"/>
  <c r="B147" i="29" s="1"/>
  <c r="B148" i="29" s="1"/>
  <c r="B149" i="29" s="1"/>
  <c r="B150" i="29" s="1"/>
  <c r="B151" i="29" s="1"/>
  <c r="B152" i="29" s="1"/>
  <c r="B153" i="29" s="1"/>
  <c r="B154" i="29" s="1"/>
  <c r="B155" i="29" s="1"/>
  <c r="B156" i="29" s="1"/>
  <c r="B157" i="29" s="1"/>
  <c r="B158" i="29" s="1"/>
  <c r="B159" i="29" s="1"/>
  <c r="B160" i="29" s="1"/>
  <c r="B161" i="29" s="1"/>
  <c r="B162" i="29" s="1"/>
  <c r="B163" i="29" s="1"/>
  <c r="B164" i="29" s="1"/>
  <c r="B165" i="29" s="1"/>
  <c r="B166" i="29" s="1"/>
  <c r="B167" i="29" s="1"/>
  <c r="B168" i="29" s="1"/>
  <c r="D248" i="29"/>
  <c r="C248" i="29"/>
  <c r="B248" i="29"/>
  <c r="D247" i="29"/>
  <c r="C247" i="29"/>
  <c r="B247" i="29"/>
  <c r="D246" i="29"/>
  <c r="C246" i="29"/>
  <c r="B246" i="29"/>
  <c r="D245" i="29"/>
  <c r="C245" i="29"/>
  <c r="B245" i="29"/>
  <c r="D244" i="29"/>
  <c r="C244" i="29"/>
  <c r="B244" i="29"/>
  <c r="D243" i="29"/>
  <c r="C243" i="29"/>
  <c r="B243" i="29"/>
  <c r="D242" i="29"/>
  <c r="C242" i="29"/>
  <c r="B242" i="29"/>
  <c r="D241" i="29"/>
  <c r="C241" i="29"/>
  <c r="B241" i="29"/>
  <c r="D240" i="29"/>
  <c r="C240" i="29"/>
  <c r="B240" i="29"/>
  <c r="D239" i="29"/>
  <c r="C239" i="29"/>
  <c r="B239" i="29"/>
  <c r="D238" i="29"/>
  <c r="C238" i="29"/>
  <c r="B238" i="29"/>
  <c r="D237" i="29"/>
  <c r="C237" i="29"/>
  <c r="B237" i="29"/>
  <c r="D236" i="29"/>
  <c r="C236" i="29"/>
  <c r="B236" i="29"/>
  <c r="D235" i="29"/>
  <c r="C235" i="29"/>
  <c r="B235" i="29"/>
  <c r="D234" i="29"/>
  <c r="C234" i="29"/>
  <c r="B234" i="29"/>
  <c r="D233" i="29"/>
  <c r="C233" i="29"/>
  <c r="B233" i="29"/>
  <c r="D232" i="29"/>
  <c r="C232" i="29"/>
  <c r="B232" i="29"/>
  <c r="D231" i="29"/>
  <c r="C231" i="29"/>
  <c r="B231" i="29"/>
  <c r="D230" i="29"/>
  <c r="C230" i="29"/>
  <c r="B230" i="29"/>
  <c r="D229" i="29"/>
  <c r="C229" i="29"/>
  <c r="B229" i="29"/>
  <c r="D228" i="29"/>
  <c r="C228" i="29"/>
  <c r="B228" i="29"/>
  <c r="D227" i="29"/>
  <c r="C227" i="29"/>
  <c r="B227" i="29"/>
  <c r="D226" i="29"/>
  <c r="C226" i="29"/>
  <c r="B226" i="29"/>
  <c r="D225" i="29"/>
  <c r="C225" i="29"/>
  <c r="B225" i="29"/>
  <c r="D224" i="29"/>
  <c r="C224" i="29"/>
  <c r="B224" i="29"/>
  <c r="D223" i="29"/>
  <c r="C223" i="29"/>
  <c r="B223" i="29"/>
  <c r="D222" i="29"/>
  <c r="C222" i="29"/>
  <c r="B222" i="29"/>
  <c r="D221" i="29"/>
  <c r="C221" i="29"/>
  <c r="B221" i="29"/>
  <c r="D220" i="29"/>
  <c r="C220" i="29"/>
  <c r="B220" i="29"/>
  <c r="D219" i="29"/>
  <c r="C219" i="29"/>
  <c r="B219" i="29"/>
  <c r="D218" i="29"/>
  <c r="C218" i="29"/>
  <c r="B218" i="29"/>
  <c r="D217" i="29"/>
  <c r="C217" i="29"/>
  <c r="B217" i="29"/>
  <c r="D216" i="29"/>
  <c r="C216" i="29"/>
  <c r="B216" i="29"/>
  <c r="D215" i="29"/>
  <c r="C215" i="29"/>
  <c r="B215" i="29"/>
  <c r="D214" i="29"/>
  <c r="C214" i="29"/>
  <c r="B214" i="29"/>
  <c r="D213" i="29"/>
  <c r="C213" i="29"/>
  <c r="B213" i="29"/>
  <c r="D212" i="29"/>
  <c r="C212" i="29"/>
  <c r="B212" i="29"/>
  <c r="D211" i="29"/>
  <c r="C211" i="29"/>
  <c r="B211" i="29"/>
  <c r="D210" i="29"/>
  <c r="C210" i="29"/>
  <c r="B210" i="29"/>
  <c r="D209" i="29"/>
  <c r="C209" i="29"/>
  <c r="B209" i="29"/>
  <c r="D208" i="29"/>
  <c r="C208" i="29"/>
  <c r="B208" i="29"/>
  <c r="D207" i="29"/>
  <c r="C207" i="29"/>
  <c r="B207" i="29"/>
  <c r="D170" i="29"/>
  <c r="E170" i="29" s="1"/>
  <c r="F170" i="29" s="1"/>
  <c r="G170" i="29" s="1"/>
  <c r="H170" i="29" s="1"/>
  <c r="I170" i="29" s="1"/>
  <c r="J170" i="29" s="1"/>
  <c r="K170" i="29" s="1"/>
  <c r="L170" i="29" s="1"/>
  <c r="M170" i="29" s="1"/>
  <c r="N170" i="29" s="1"/>
  <c r="O170" i="29" s="1"/>
  <c r="P170" i="29" s="1"/>
  <c r="Q170" i="29" s="1"/>
  <c r="R170" i="29" s="1"/>
  <c r="S170" i="29" s="1"/>
  <c r="T170" i="29" s="1"/>
  <c r="U170" i="29" s="1"/>
  <c r="V170" i="29" s="1"/>
  <c r="W170" i="29" s="1"/>
  <c r="X170" i="29" s="1"/>
  <c r="Y170" i="29" s="1"/>
  <c r="Z170" i="29" s="1"/>
  <c r="AA170" i="29" s="1"/>
  <c r="AB170" i="29" s="1"/>
  <c r="AC170" i="29" s="1"/>
  <c r="AD170" i="29" s="1"/>
  <c r="AE170" i="29" s="1"/>
  <c r="AF170" i="29" s="1"/>
  <c r="AG170" i="29" s="1"/>
  <c r="AH170" i="29" s="1"/>
  <c r="AI170" i="29" s="1"/>
  <c r="AJ170" i="29" s="1"/>
  <c r="AK170" i="29" s="1"/>
  <c r="AL170" i="29" s="1"/>
  <c r="AM170" i="29" s="1"/>
  <c r="AN170" i="29" s="1"/>
  <c r="AO170" i="29" s="1"/>
  <c r="AP170" i="29" s="1"/>
  <c r="AQ170" i="29" s="1"/>
  <c r="B11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I31" i="21" s="1"/>
  <c r="C83" i="21"/>
  <c r="I32" i="21" s="1"/>
  <c r="AC32" i="21" s="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H31" i="21" s="1"/>
  <c r="C82" i="21"/>
  <c r="H32" i="21" s="1"/>
  <c r="AB32" i="21" s="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F31" i="21" s="1"/>
  <c r="C80" i="21"/>
  <c r="Z32" i="21" s="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E31" i="21" s="1"/>
  <c r="C79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D31" i="21" s="1"/>
  <c r="C78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J61" i="21"/>
  <c r="I61" i="21"/>
  <c r="H61" i="21"/>
  <c r="G61" i="21"/>
  <c r="F61" i="21"/>
  <c r="E61" i="21"/>
  <c r="D61" i="21"/>
  <c r="C61" i="21"/>
  <c r="W34" i="21"/>
  <c r="W35" i="21" s="1"/>
  <c r="W36" i="21" s="1"/>
  <c r="W37" i="21" s="1"/>
  <c r="W38" i="21" s="1"/>
  <c r="W39" i="21" s="1"/>
  <c r="W40" i="21" s="1"/>
  <c r="W41" i="21" s="1"/>
  <c r="W42" i="21" s="1"/>
  <c r="W43" i="21" s="1"/>
  <c r="W44" i="21" s="1"/>
  <c r="W45" i="21" s="1"/>
  <c r="W46" i="21" s="1"/>
  <c r="W47" i="21" s="1"/>
  <c r="W48" i="21" s="1"/>
  <c r="W49" i="21" s="1"/>
  <c r="W50" i="21" s="1"/>
  <c r="W51" i="21" s="1"/>
  <c r="W52" i="21" s="1"/>
  <c r="W53" i="21" s="1"/>
  <c r="W54" i="21" s="1"/>
  <c r="W55" i="21" s="1"/>
  <c r="W56" i="21" s="1"/>
  <c r="C34" i="21"/>
  <c r="W33" i="21"/>
  <c r="C33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Y32" i="21"/>
  <c r="X32" i="21"/>
  <c r="C3" i="21"/>
  <c r="E1" i="21"/>
  <c r="D4" i="16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23" i="16" s="1"/>
  <c r="D24" i="16" s="1"/>
  <c r="D25" i="16" s="1"/>
  <c r="D26" i="16" s="1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B139" i="5"/>
  <c r="A139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B138" i="5"/>
  <c r="A138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C137" i="5"/>
  <c r="B137" i="5"/>
  <c r="A137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F135" i="5"/>
  <c r="E135" i="5"/>
  <c r="D135" i="5"/>
  <c r="C135" i="5"/>
  <c r="B135" i="5"/>
  <c r="A135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A134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F133" i="5"/>
  <c r="E133" i="5"/>
  <c r="D133" i="5"/>
  <c r="C133" i="5"/>
  <c r="B133" i="5"/>
  <c r="A133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B132" i="5"/>
  <c r="A132" i="5"/>
  <c r="AA131" i="5"/>
  <c r="Y131" i="5"/>
  <c r="X131" i="5"/>
  <c r="Q131" i="5"/>
  <c r="O131" i="5"/>
  <c r="N131" i="5"/>
  <c r="L131" i="5"/>
  <c r="H131" i="5"/>
  <c r="F131" i="5"/>
  <c r="E131" i="5"/>
  <c r="D131" i="5"/>
  <c r="C131" i="5"/>
  <c r="B131" i="5"/>
  <c r="A131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A130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A129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A128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B124" i="5"/>
  <c r="A124" i="5"/>
  <c r="AB123" i="5"/>
  <c r="AA123" i="5"/>
  <c r="Z123" i="5"/>
  <c r="Y123" i="5"/>
  <c r="X123" i="5"/>
  <c r="W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B123" i="5"/>
  <c r="A123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B122" i="5"/>
  <c r="A122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F94" i="5"/>
  <c r="F95" i="5" s="1"/>
  <c r="F96" i="5" s="1"/>
  <c r="F97" i="5" s="1"/>
  <c r="F98" i="5" s="1"/>
  <c r="F99" i="5" s="1"/>
  <c r="F100" i="5" s="1"/>
  <c r="F101" i="5" s="1"/>
  <c r="F102" i="5" s="1"/>
  <c r="F103" i="5" s="1"/>
  <c r="F104" i="5" s="1"/>
  <c r="F105" i="5" s="1"/>
  <c r="F106" i="5" s="1"/>
  <c r="F107" i="5" s="1"/>
  <c r="F108" i="5" s="1"/>
  <c r="F109" i="5" s="1"/>
  <c r="F110" i="5" s="1"/>
  <c r="F111" i="5" s="1"/>
  <c r="F112" i="5" s="1"/>
  <c r="F113" i="5" s="1"/>
  <c r="F114" i="5" s="1"/>
  <c r="F115" i="5" s="1"/>
  <c r="F116" i="5" s="1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G88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AP81" i="5"/>
  <c r="AO81" i="5"/>
  <c r="AN81" i="5"/>
  <c r="AE81" i="5"/>
  <c r="AD81" i="5"/>
  <c r="AC81" i="5"/>
  <c r="AB81" i="5"/>
  <c r="AA81" i="5"/>
  <c r="W81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N75" i="5"/>
  <c r="M75" i="5"/>
  <c r="M74" i="5"/>
  <c r="M73" i="5"/>
  <c r="M71" i="5"/>
  <c r="M70" i="5"/>
  <c r="N69" i="5"/>
  <c r="M69" i="5"/>
  <c r="G40" i="5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G56" i="5" s="1"/>
  <c r="G57" i="5" s="1"/>
  <c r="G58" i="5" s="1"/>
  <c r="G59" i="5" s="1"/>
  <c r="G60" i="5" s="1"/>
  <c r="G61" i="5" s="1"/>
  <c r="G39" i="5"/>
  <c r="A38" i="5"/>
  <c r="T37" i="5"/>
  <c r="S37" i="5"/>
  <c r="E37" i="5"/>
  <c r="A37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7" i="5"/>
  <c r="D2" i="5"/>
  <c r="E2" i="5" s="1"/>
  <c r="F2" i="5" s="1"/>
  <c r="G2" i="5" s="1"/>
  <c r="H2" i="5" s="1"/>
  <c r="I2" i="5" s="1"/>
  <c r="J2" i="5" s="1"/>
  <c r="K2" i="5" s="1"/>
  <c r="L2" i="5" s="1"/>
  <c r="M2" i="5" s="1"/>
  <c r="N2" i="5" s="1"/>
  <c r="O2" i="5" s="1"/>
  <c r="P2" i="5" s="1"/>
  <c r="Q2" i="5" s="1"/>
  <c r="R2" i="5" s="1"/>
  <c r="S2" i="5" s="1"/>
  <c r="T2" i="5" s="1"/>
  <c r="U2" i="5" s="1"/>
  <c r="V2" i="5" s="1"/>
  <c r="W2" i="5" s="1"/>
  <c r="X2" i="5" s="1"/>
  <c r="Y2" i="5" s="1"/>
  <c r="C2" i="5"/>
  <c r="A19" i="7"/>
  <c r="A20" i="7" s="1"/>
  <c r="D17" i="7"/>
  <c r="D37" i="5" s="1"/>
  <c r="C3" i="8"/>
  <c r="B3" i="8"/>
  <c r="C17" i="7" s="1"/>
  <c r="C37" i="5" s="1"/>
  <c r="A3" i="8"/>
  <c r="B17" i="7" s="1"/>
  <c r="B37" i="5" s="1"/>
  <c r="B81" i="4"/>
  <c r="A81" i="4"/>
  <c r="D78" i="4"/>
  <c r="C78" i="4"/>
  <c r="B78" i="4"/>
  <c r="A78" i="4"/>
  <c r="D77" i="4"/>
  <c r="C77" i="4"/>
  <c r="B77" i="4"/>
  <c r="A77" i="4"/>
  <c r="D76" i="4"/>
  <c r="C76" i="4"/>
  <c r="B76" i="4"/>
  <c r="A76" i="4"/>
  <c r="D75" i="4"/>
  <c r="C75" i="4"/>
  <c r="B75" i="4"/>
  <c r="A75" i="4"/>
  <c r="D74" i="4"/>
  <c r="C74" i="4"/>
  <c r="B74" i="4"/>
  <c r="A74" i="4"/>
  <c r="D73" i="4"/>
  <c r="C73" i="4"/>
  <c r="B73" i="4"/>
  <c r="A73" i="4"/>
  <c r="D72" i="4"/>
  <c r="C72" i="4"/>
  <c r="B72" i="4"/>
  <c r="A72" i="4"/>
  <c r="D71" i="4"/>
  <c r="C71" i="4"/>
  <c r="B71" i="4"/>
  <c r="A71" i="4"/>
  <c r="D70" i="4"/>
  <c r="C70" i="4"/>
  <c r="B70" i="4"/>
  <c r="A70" i="4"/>
  <c r="D69" i="4"/>
  <c r="C69" i="4"/>
  <c r="B69" i="4"/>
  <c r="H67" i="4" s="1"/>
  <c r="A69" i="4"/>
  <c r="D68" i="4"/>
  <c r="C68" i="4"/>
  <c r="B68" i="4"/>
  <c r="A68" i="4"/>
  <c r="D67" i="4"/>
  <c r="C67" i="4"/>
  <c r="B67" i="4"/>
  <c r="A67" i="4"/>
  <c r="D66" i="4"/>
  <c r="C66" i="4"/>
  <c r="B66" i="4"/>
  <c r="A66" i="4"/>
  <c r="D65" i="4"/>
  <c r="J44" i="4" s="1"/>
  <c r="C65" i="4"/>
  <c r="I44" i="4" s="1"/>
  <c r="B65" i="4"/>
  <c r="H44" i="4" s="1"/>
  <c r="A65" i="4"/>
  <c r="J50" i="4"/>
  <c r="F50" i="4"/>
  <c r="F49" i="4"/>
  <c r="J48" i="4"/>
  <c r="F48" i="4"/>
  <c r="F47" i="4"/>
  <c r="M28" i="4"/>
  <c r="M27" i="4"/>
  <c r="M26" i="4"/>
  <c r="M25" i="4"/>
  <c r="M24" i="4"/>
  <c r="M23" i="4"/>
  <c r="M22" i="4"/>
  <c r="M21" i="4"/>
  <c r="M20" i="4"/>
  <c r="J11" i="4"/>
  <c r="H62" i="1"/>
  <c r="J74" i="21" s="1"/>
  <c r="G62" i="1"/>
  <c r="I74" i="21" s="1"/>
  <c r="F62" i="1"/>
  <c r="H74" i="21" s="1"/>
  <c r="E62" i="1"/>
  <c r="G74" i="21" s="1"/>
  <c r="D62" i="1"/>
  <c r="F74" i="21" s="1"/>
  <c r="C62" i="1"/>
  <c r="E74" i="21" s="1"/>
  <c r="B62" i="1"/>
  <c r="D74" i="21" s="1"/>
  <c r="A62" i="1"/>
  <c r="C74" i="21" s="1"/>
  <c r="H61" i="1"/>
  <c r="J73" i="21" s="1"/>
  <c r="G61" i="1"/>
  <c r="I73" i="21" s="1"/>
  <c r="F61" i="1"/>
  <c r="H73" i="21" s="1"/>
  <c r="E61" i="1"/>
  <c r="G73" i="21" s="1"/>
  <c r="D61" i="1"/>
  <c r="F73" i="21" s="1"/>
  <c r="C61" i="1"/>
  <c r="E73" i="21" s="1"/>
  <c r="B61" i="1"/>
  <c r="D73" i="21" s="1"/>
  <c r="A61" i="1"/>
  <c r="C73" i="21" s="1"/>
  <c r="H60" i="1"/>
  <c r="J72" i="21" s="1"/>
  <c r="G60" i="1"/>
  <c r="I72" i="21" s="1"/>
  <c r="F60" i="1"/>
  <c r="H72" i="21" s="1"/>
  <c r="E60" i="1"/>
  <c r="G72" i="21" s="1"/>
  <c r="D60" i="1"/>
  <c r="F72" i="21" s="1"/>
  <c r="C60" i="1"/>
  <c r="E72" i="21" s="1"/>
  <c r="B60" i="1"/>
  <c r="D72" i="21" s="1"/>
  <c r="A60" i="1"/>
  <c r="C72" i="21" s="1"/>
  <c r="H59" i="1"/>
  <c r="J71" i="21" s="1"/>
  <c r="G59" i="1"/>
  <c r="I71" i="21" s="1"/>
  <c r="F59" i="1"/>
  <c r="H71" i="21" s="1"/>
  <c r="E59" i="1"/>
  <c r="G71" i="21" s="1"/>
  <c r="D59" i="1"/>
  <c r="F71" i="21" s="1"/>
  <c r="C59" i="1"/>
  <c r="E71" i="21" s="1"/>
  <c r="B59" i="1"/>
  <c r="D71" i="21" s="1"/>
  <c r="A59" i="1"/>
  <c r="C71" i="21" s="1"/>
  <c r="H58" i="1"/>
  <c r="J70" i="21" s="1"/>
  <c r="G58" i="1"/>
  <c r="I70" i="21" s="1"/>
  <c r="F58" i="1"/>
  <c r="H70" i="21" s="1"/>
  <c r="E58" i="1"/>
  <c r="G70" i="21" s="1"/>
  <c r="D58" i="1"/>
  <c r="F70" i="21" s="1"/>
  <c r="C58" i="1"/>
  <c r="E70" i="21" s="1"/>
  <c r="B58" i="1"/>
  <c r="D70" i="21" s="1"/>
  <c r="A58" i="1"/>
  <c r="C70" i="21" s="1"/>
  <c r="H57" i="1"/>
  <c r="J69" i="21" s="1"/>
  <c r="G57" i="1"/>
  <c r="I69" i="21" s="1"/>
  <c r="F57" i="1"/>
  <c r="H69" i="21" s="1"/>
  <c r="E57" i="1"/>
  <c r="G69" i="21" s="1"/>
  <c r="D57" i="1"/>
  <c r="F69" i="21" s="1"/>
  <c r="C57" i="1"/>
  <c r="E69" i="21" s="1"/>
  <c r="B57" i="1"/>
  <c r="D69" i="21" s="1"/>
  <c r="A57" i="1"/>
  <c r="C69" i="21" s="1"/>
  <c r="H56" i="1"/>
  <c r="J68" i="21" s="1"/>
  <c r="G56" i="1"/>
  <c r="I68" i="21" s="1"/>
  <c r="F56" i="1"/>
  <c r="H68" i="21" s="1"/>
  <c r="E56" i="1"/>
  <c r="G68" i="21" s="1"/>
  <c r="D56" i="1"/>
  <c r="F68" i="21" s="1"/>
  <c r="C56" i="1"/>
  <c r="E68" i="21" s="1"/>
  <c r="B56" i="1"/>
  <c r="D68" i="21" s="1"/>
  <c r="A56" i="1"/>
  <c r="C68" i="21" s="1"/>
  <c r="H55" i="1"/>
  <c r="J67" i="21" s="1"/>
  <c r="G55" i="1"/>
  <c r="I67" i="21" s="1"/>
  <c r="F55" i="1"/>
  <c r="H67" i="21" s="1"/>
  <c r="E55" i="1"/>
  <c r="G67" i="21" s="1"/>
  <c r="D55" i="1"/>
  <c r="F67" i="21" s="1"/>
  <c r="C55" i="1"/>
  <c r="E67" i="21" s="1"/>
  <c r="B55" i="1"/>
  <c r="D67" i="21" s="1"/>
  <c r="A55" i="1"/>
  <c r="C67" i="21" s="1"/>
  <c r="H54" i="1"/>
  <c r="J66" i="21" s="1"/>
  <c r="G54" i="1"/>
  <c r="I66" i="21" s="1"/>
  <c r="F54" i="1"/>
  <c r="H66" i="21" s="1"/>
  <c r="E54" i="1"/>
  <c r="G66" i="21" s="1"/>
  <c r="D54" i="1"/>
  <c r="F66" i="21" s="1"/>
  <c r="C54" i="1"/>
  <c r="E66" i="21" s="1"/>
  <c r="B54" i="1"/>
  <c r="D66" i="21" s="1"/>
  <c r="A54" i="1"/>
  <c r="C66" i="21" s="1"/>
  <c r="H53" i="1"/>
  <c r="J65" i="21" s="1"/>
  <c r="G53" i="1"/>
  <c r="I65" i="21" s="1"/>
  <c r="F53" i="1"/>
  <c r="H65" i="21" s="1"/>
  <c r="E53" i="1"/>
  <c r="G65" i="21" s="1"/>
  <c r="D53" i="1"/>
  <c r="F65" i="21" s="1"/>
  <c r="C53" i="1"/>
  <c r="E65" i="21" s="1"/>
  <c r="B53" i="1"/>
  <c r="D65" i="21" s="1"/>
  <c r="A53" i="1"/>
  <c r="C65" i="21" s="1"/>
  <c r="H52" i="1"/>
  <c r="J64" i="21" s="1"/>
  <c r="G52" i="1"/>
  <c r="I64" i="21" s="1"/>
  <c r="F52" i="1"/>
  <c r="H64" i="21" s="1"/>
  <c r="E52" i="1"/>
  <c r="G64" i="21" s="1"/>
  <c r="D52" i="1"/>
  <c r="F64" i="21" s="1"/>
  <c r="C52" i="1"/>
  <c r="E64" i="21" s="1"/>
  <c r="B52" i="1"/>
  <c r="D64" i="21" s="1"/>
  <c r="A52" i="1"/>
  <c r="C64" i="21" s="1"/>
  <c r="H51" i="1"/>
  <c r="J63" i="21" s="1"/>
  <c r="G51" i="1"/>
  <c r="I63" i="21" s="1"/>
  <c r="F51" i="1"/>
  <c r="H63" i="21" s="1"/>
  <c r="E51" i="1"/>
  <c r="G63" i="21" s="1"/>
  <c r="D51" i="1"/>
  <c r="F63" i="21" s="1"/>
  <c r="C51" i="1"/>
  <c r="E63" i="21" s="1"/>
  <c r="B51" i="1"/>
  <c r="D63" i="21" s="1"/>
  <c r="A51" i="1"/>
  <c r="C63" i="21" s="1"/>
  <c r="H50" i="1"/>
  <c r="J62" i="21" s="1"/>
  <c r="G50" i="1"/>
  <c r="I62" i="21" s="1"/>
  <c r="F50" i="1"/>
  <c r="H62" i="21" s="1"/>
  <c r="E50" i="1"/>
  <c r="G62" i="21" s="1"/>
  <c r="D50" i="1"/>
  <c r="F62" i="21" s="1"/>
  <c r="C50" i="1"/>
  <c r="E62" i="21" s="1"/>
  <c r="B50" i="1"/>
  <c r="D62" i="21" s="1"/>
  <c r="A50" i="1"/>
  <c r="C62" i="21" s="1"/>
  <c r="O62" i="4"/>
  <c r="N62" i="4"/>
  <c r="M62" i="4"/>
  <c r="L62" i="4"/>
  <c r="K62" i="4"/>
  <c r="J62" i="4"/>
  <c r="I62" i="4"/>
  <c r="H62" i="4"/>
  <c r="G62" i="4"/>
  <c r="U75" i="5"/>
  <c r="G31" i="1"/>
  <c r="S75" i="5"/>
  <c r="C62" i="4"/>
  <c r="Q75" i="5"/>
  <c r="A62" i="4"/>
  <c r="O61" i="4"/>
  <c r="N61" i="4"/>
  <c r="M61" i="4"/>
  <c r="L61" i="4"/>
  <c r="K61" i="4"/>
  <c r="J61" i="4"/>
  <c r="I61" i="4"/>
  <c r="H61" i="4"/>
  <c r="G61" i="4"/>
  <c r="U74" i="5"/>
  <c r="T74" i="5"/>
  <c r="S74" i="5"/>
  <c r="C61" i="4"/>
  <c r="B61" i="4"/>
  <c r="A61" i="4"/>
  <c r="O60" i="4"/>
  <c r="N60" i="4"/>
  <c r="M60" i="4"/>
  <c r="L60" i="4"/>
  <c r="K60" i="4"/>
  <c r="J60" i="4"/>
  <c r="I60" i="4"/>
  <c r="H60" i="4"/>
  <c r="G60" i="4"/>
  <c r="F60" i="4"/>
  <c r="E60" i="4"/>
  <c r="S73" i="5"/>
  <c r="C60" i="4"/>
  <c r="B60" i="4"/>
  <c r="A60" i="4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A38" i="1"/>
  <c r="A37" i="1"/>
  <c r="G35" i="1"/>
  <c r="G34" i="1"/>
  <c r="G33" i="1"/>
  <c r="G2" i="1" s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32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3" i="1"/>
  <c r="B45" i="38"/>
  <c r="G45" i="4" l="1"/>
  <c r="J45" i="4" s="1" a="1"/>
  <c r="J45" i="4" s="1"/>
  <c r="B38" i="1"/>
  <c r="A59" i="4"/>
  <c r="A84" i="4" s="1"/>
  <c r="T71" i="5"/>
  <c r="U71" i="5"/>
  <c r="G58" i="4"/>
  <c r="U72" i="5"/>
  <c r="A57" i="4"/>
  <c r="A82" i="4" s="1"/>
  <c r="M57" i="4"/>
  <c r="J58" i="4"/>
  <c r="G59" i="4"/>
  <c r="C57" i="4"/>
  <c r="C82" i="4" s="1"/>
  <c r="O57" i="4"/>
  <c r="F2" i="4" s="1"/>
  <c r="F3" i="4" s="1"/>
  <c r="F4" i="4" s="1"/>
  <c r="F5" i="4" s="1"/>
  <c r="L58" i="4"/>
  <c r="D13" i="4" s="1"/>
  <c r="D14" i="4" s="1"/>
  <c r="D15" i="4" s="1"/>
  <c r="D16" i="4" s="1"/>
  <c r="S70" i="5"/>
  <c r="A58" i="4"/>
  <c r="A83" i="4" s="1"/>
  <c r="M58" i="4"/>
  <c r="T70" i="5"/>
  <c r="Q71" i="5"/>
  <c r="N58" i="4"/>
  <c r="E13" i="4" s="1"/>
  <c r="E14" i="4" s="1"/>
  <c r="E15" i="4" s="1"/>
  <c r="E16" i="4" s="1"/>
  <c r="U70" i="5"/>
  <c r="C58" i="4"/>
  <c r="C83" i="4" s="1"/>
  <c r="O58" i="4"/>
  <c r="F13" i="4" s="1"/>
  <c r="F14" i="4" s="1"/>
  <c r="F15" i="4" s="1"/>
  <c r="F16" i="4" s="1"/>
  <c r="L59" i="4"/>
  <c r="M59" i="4"/>
  <c r="O59" i="4"/>
  <c r="H57" i="4"/>
  <c r="C59" i="4"/>
  <c r="N72" i="5"/>
  <c r="E59" i="4"/>
  <c r="J57" i="4"/>
  <c r="B57" i="4"/>
  <c r="B82" i="4" s="1"/>
  <c r="N57" i="4"/>
  <c r="E2" i="4" s="1"/>
  <c r="E3" i="4" s="1"/>
  <c r="E4" i="4" s="1"/>
  <c r="E5" i="4" s="1"/>
  <c r="K58" i="4"/>
  <c r="C13" i="4" s="1"/>
  <c r="H59" i="4"/>
  <c r="G57" i="4"/>
  <c r="S71" i="5"/>
  <c r="Q72" i="5"/>
  <c r="I59" i="4"/>
  <c r="N59" i="4"/>
  <c r="K57" i="4"/>
  <c r="C2" i="4" s="1"/>
  <c r="H58" i="4"/>
  <c r="L57" i="4"/>
  <c r="D2" i="4" s="1"/>
  <c r="D3" i="4" s="1"/>
  <c r="D4" i="4" s="1"/>
  <c r="D5" i="4" s="1"/>
  <c r="I58" i="4"/>
  <c r="J59" i="4"/>
  <c r="I57" i="4"/>
  <c r="K59" i="4"/>
  <c r="G37" i="1"/>
  <c r="R37" i="1"/>
  <c r="F37" i="1"/>
  <c r="N37" i="1"/>
  <c r="AI81" i="5"/>
  <c r="AK81" i="5"/>
  <c r="X81" i="5"/>
  <c r="G133" i="5"/>
  <c r="I131" i="5"/>
  <c r="Y81" i="5"/>
  <c r="T131" i="5"/>
  <c r="G135" i="5"/>
  <c r="V85" i="5"/>
  <c r="AD131" i="5"/>
  <c r="Y37" i="1"/>
  <c r="R131" i="5"/>
  <c r="V83" i="5"/>
  <c r="U131" i="5"/>
  <c r="P37" i="1"/>
  <c r="W131" i="5"/>
  <c r="M37" i="1"/>
  <c r="K37" i="1"/>
  <c r="AH81" i="5"/>
  <c r="K131" i="5"/>
  <c r="Z131" i="5"/>
  <c r="V81" i="5"/>
  <c r="M131" i="5"/>
  <c r="AC131" i="5"/>
  <c r="U38" i="5" a="1"/>
  <c r="AD61" i="5" s="1"/>
  <c r="S56" i="21" s="1"/>
  <c r="AM56" i="21" s="1"/>
  <c r="X37" i="1"/>
  <c r="L37" i="1"/>
  <c r="G131" i="5"/>
  <c r="Z81" i="5"/>
  <c r="AL81" i="5"/>
  <c r="S131" i="5"/>
  <c r="AQ81" i="5"/>
  <c r="E31" i="1"/>
  <c r="G31" i="21"/>
  <c r="A24" i="8"/>
  <c r="I48" i="4"/>
  <c r="B28" i="1"/>
  <c r="N70" i="5" s="1"/>
  <c r="U61" i="21" a="1"/>
  <c r="U62" i="21" s="1"/>
  <c r="F29" i="1"/>
  <c r="B32" i="1"/>
  <c r="N74" i="5" s="1"/>
  <c r="C115" i="29" a="1"/>
  <c r="H115" i="29" s="1"/>
  <c r="R38" i="5" a="1"/>
  <c r="R47" i="5" s="1"/>
  <c r="D57" i="4"/>
  <c r="B2" i="4" s="1"/>
  <c r="B3" i="4" s="1"/>
  <c r="E58" i="4"/>
  <c r="F59" i="4"/>
  <c r="E57" i="4"/>
  <c r="F58" i="4"/>
  <c r="B62" i="4"/>
  <c r="B59" i="4"/>
  <c r="D61" i="4"/>
  <c r="E62" i="4"/>
  <c r="B58" i="4"/>
  <c r="D60" i="4"/>
  <c r="E61" i="4"/>
  <c r="F62" i="4"/>
  <c r="J31" i="21" a="1"/>
  <c r="P31" i="21" s="1"/>
  <c r="I50" i="4"/>
  <c r="J88" i="5"/>
  <c r="A21" i="7"/>
  <c r="A40" i="5"/>
  <c r="A25" i="8"/>
  <c r="A29" i="8"/>
  <c r="Q70" i="5"/>
  <c r="T73" i="5"/>
  <c r="Q74" i="5"/>
  <c r="T75" i="5"/>
  <c r="P79" i="5"/>
  <c r="P81" i="5"/>
  <c r="P83" i="5"/>
  <c r="P85" i="5"/>
  <c r="Q87" i="5"/>
  <c r="P90" i="5"/>
  <c r="F1" i="21"/>
  <c r="W61" i="21"/>
  <c r="W62" i="21"/>
  <c r="A28" i="8"/>
  <c r="A39" i="5"/>
  <c r="S72" i="5"/>
  <c r="U73" i="5"/>
  <c r="Q79" i="5"/>
  <c r="Q81" i="5"/>
  <c r="Q83" i="5"/>
  <c r="Q85" i="5"/>
  <c r="P88" i="5"/>
  <c r="Q90" i="5"/>
  <c r="AA32" i="21"/>
  <c r="V62" i="21"/>
  <c r="M72" i="5"/>
  <c r="F57" i="4"/>
  <c r="D59" i="4"/>
  <c r="F61" i="4"/>
  <c r="C81" i="4"/>
  <c r="A23" i="8"/>
  <c r="A27" i="8"/>
  <c r="T72" i="5"/>
  <c r="Q73" i="5"/>
  <c r="P78" i="5"/>
  <c r="P80" i="5"/>
  <c r="P82" i="5"/>
  <c r="P84" i="5"/>
  <c r="P86" i="5"/>
  <c r="Q88" i="5"/>
  <c r="P89" i="5"/>
  <c r="B29" i="1"/>
  <c r="E29" i="1"/>
  <c r="D58" i="4"/>
  <c r="B13" i="4" s="1"/>
  <c r="D62" i="4"/>
  <c r="D81" i="4"/>
  <c r="A22" i="8"/>
  <c r="A26" i="8"/>
  <c r="A30" i="8"/>
  <c r="Q78" i="5"/>
  <c r="Q80" i="5"/>
  <c r="Q82" i="5"/>
  <c r="Q84" i="5"/>
  <c r="Q86" i="5"/>
  <c r="P87" i="5"/>
  <c r="Q89" i="5"/>
  <c r="C4" i="21"/>
  <c r="B87" i="29"/>
  <c r="C35" i="21"/>
  <c r="C84" i="4" l="1"/>
  <c r="A49" i="4"/>
  <c r="F31" i="1"/>
  <c r="J31" i="1"/>
  <c r="I45" i="4" a="1"/>
  <c r="I45" i="4" s="1"/>
  <c r="H45" i="4" a="1"/>
  <c r="H45" i="4" s="1"/>
  <c r="E82" i="4" s="1"/>
  <c r="G2" i="4" s="1"/>
  <c r="G3" i="4" s="1"/>
  <c r="G4" i="4" s="1"/>
  <c r="G5" i="4" s="1"/>
  <c r="H48" i="4"/>
  <c r="E30" i="1"/>
  <c r="B2" i="1" a="1"/>
  <c r="B20" i="1" s="1"/>
  <c r="K56" i="5" s="1"/>
  <c r="AE56" i="5"/>
  <c r="T51" i="21" s="1"/>
  <c r="AN51" i="21" s="1"/>
  <c r="U41" i="5"/>
  <c r="AG55" i="5"/>
  <c r="V50" i="21" s="1"/>
  <c r="AP50" i="21" s="1"/>
  <c r="AA60" i="5"/>
  <c r="P55" i="21" s="1"/>
  <c r="AJ55" i="21" s="1"/>
  <c r="Z61" i="5"/>
  <c r="O56" i="21" s="1"/>
  <c r="AI56" i="21" s="1"/>
  <c r="Z57" i="5"/>
  <c r="O52" i="21" s="1"/>
  <c r="AI52" i="21" s="1"/>
  <c r="Z53" i="5"/>
  <c r="O48" i="21" s="1"/>
  <c r="AI48" i="21" s="1"/>
  <c r="Z49" i="5"/>
  <c r="O44" i="21" s="1"/>
  <c r="AI44" i="21" s="1"/>
  <c r="Z45" i="5"/>
  <c r="O40" i="21" s="1"/>
  <c r="AI40" i="21" s="1"/>
  <c r="Z41" i="5"/>
  <c r="O36" i="21" s="1"/>
  <c r="AI36" i="21" s="1"/>
  <c r="AE59" i="5"/>
  <c r="T54" i="21" s="1"/>
  <c r="AN54" i="21" s="1"/>
  <c r="AE55" i="5"/>
  <c r="T50" i="21" s="1"/>
  <c r="AA51" i="5"/>
  <c r="P46" i="21" s="1"/>
  <c r="AJ46" i="21" s="1"/>
  <c r="AB46" i="5"/>
  <c r="Q41" i="21" s="1"/>
  <c r="AK41" i="21" s="1"/>
  <c r="AC41" i="5"/>
  <c r="R36" i="21" s="1"/>
  <c r="AL36" i="21" s="1"/>
  <c r="AE58" i="5"/>
  <c r="T53" i="21" s="1"/>
  <c r="AN53" i="21" s="1"/>
  <c r="W54" i="5"/>
  <c r="L49" i="21" s="1"/>
  <c r="AF49" i="21" s="1"/>
  <c r="AE50" i="5"/>
  <c r="T45" i="21" s="1"/>
  <c r="AN45" i="21" s="1"/>
  <c r="AD39" i="5"/>
  <c r="S34" i="21" s="1"/>
  <c r="AM34" i="21" s="1"/>
  <c r="AC47" i="5"/>
  <c r="R42" i="21" s="1"/>
  <c r="AL42" i="21" s="1"/>
  <c r="W41" i="5"/>
  <c r="Z58" i="5"/>
  <c r="O53" i="21" s="1"/>
  <c r="AI53" i="21" s="1"/>
  <c r="V38" i="5"/>
  <c r="V49" i="5"/>
  <c r="K44" i="21" s="1"/>
  <c r="AE44" i="21" s="1"/>
  <c r="AA50" i="5"/>
  <c r="P45" i="21" s="1"/>
  <c r="AJ45" i="21" s="1"/>
  <c r="AE44" i="5"/>
  <c r="T39" i="21" s="1"/>
  <c r="AA38" i="5"/>
  <c r="P33" i="21" s="1"/>
  <c r="AJ33" i="21" s="1"/>
  <c r="U40" i="5"/>
  <c r="V57" i="5"/>
  <c r="AA58" i="5"/>
  <c r="P53" i="21" s="1"/>
  <c r="V39" i="5"/>
  <c r="K34" i="21" s="1"/>
  <c r="AE34" i="21" s="1"/>
  <c r="AE60" i="5"/>
  <c r="T55" i="21" s="1"/>
  <c r="AN55" i="21" s="1"/>
  <c r="W58" i="5"/>
  <c r="L53" i="21" s="1"/>
  <c r="AF53" i="21" s="1"/>
  <c r="AE45" i="5"/>
  <c r="T40" i="21" s="1"/>
  <c r="AN40" i="21" s="1"/>
  <c r="AA40" i="5"/>
  <c r="P35" i="21" s="1"/>
  <c r="AJ35" i="21" s="1"/>
  <c r="Z40" i="5"/>
  <c r="O35" i="21" s="1"/>
  <c r="AI35" i="21" s="1"/>
  <c r="X54" i="5"/>
  <c r="M49" i="21" s="1"/>
  <c r="AG49" i="21" s="1"/>
  <c r="V53" i="5"/>
  <c r="K48" i="21" s="1"/>
  <c r="AE48" i="21" s="1"/>
  <c r="X46" i="5"/>
  <c r="M41" i="21" s="1"/>
  <c r="AG41" i="21" s="1"/>
  <c r="U47" i="5"/>
  <c r="J42" i="21" s="1"/>
  <c r="AD42" i="21" s="1"/>
  <c r="AF60" i="5"/>
  <c r="U55" i="21" s="1"/>
  <c r="AO55" i="21" s="1"/>
  <c r="AE48" i="5"/>
  <c r="T43" i="21" s="1"/>
  <c r="AN43" i="21" s="1"/>
  <c r="W59" i="5"/>
  <c r="L54" i="21" s="1"/>
  <c r="AF54" i="21" s="1"/>
  <c r="U48" i="5"/>
  <c r="AA52" i="5"/>
  <c r="P47" i="21" s="1"/>
  <c r="AF58" i="5"/>
  <c r="U53" i="21" s="1"/>
  <c r="AO53" i="21" s="1"/>
  <c r="Y45" i="5"/>
  <c r="N40" i="21" s="1"/>
  <c r="AH40" i="21" s="1"/>
  <c r="AG52" i="5"/>
  <c r="V47" i="21" s="1"/>
  <c r="AP47" i="21" s="1"/>
  <c r="AB44" i="5"/>
  <c r="Q39" i="21" s="1"/>
  <c r="AK39" i="21" s="1"/>
  <c r="AD51" i="5"/>
  <c r="S46" i="21" s="1"/>
  <c r="AM46" i="21" s="1"/>
  <c r="AB45" i="5"/>
  <c r="Q40" i="21" s="1"/>
  <c r="AK40" i="21" s="1"/>
  <c r="W49" i="5"/>
  <c r="W60" i="5"/>
  <c r="L55" i="21" s="1"/>
  <c r="AF55" i="21" s="1"/>
  <c r="W48" i="5"/>
  <c r="AG49" i="5"/>
  <c r="V44" i="21" s="1"/>
  <c r="AP44" i="21" s="1"/>
  <c r="AA46" i="5"/>
  <c r="P41" i="21" s="1"/>
  <c r="AJ41" i="21" s="1"/>
  <c r="V45" i="5"/>
  <c r="K40" i="21" s="1"/>
  <c r="AE40" i="21" s="1"/>
  <c r="AF50" i="5"/>
  <c r="U45" i="21" s="1"/>
  <c r="AO45" i="21" s="1"/>
  <c r="AF53" i="5"/>
  <c r="U48" i="21" s="1"/>
  <c r="AO48" i="21" s="1"/>
  <c r="W55" i="5"/>
  <c r="X53" i="5"/>
  <c r="M48" i="21" s="1"/>
  <c r="AG48" i="21" s="1"/>
  <c r="AA56" i="5"/>
  <c r="P51" i="21" s="1"/>
  <c r="AA44" i="5"/>
  <c r="P39" i="21" s="1"/>
  <c r="AJ39" i="21" s="1"/>
  <c r="X50" i="5"/>
  <c r="M45" i="21" s="1"/>
  <c r="AG45" i="21" s="1"/>
  <c r="AD47" i="5"/>
  <c r="S42" i="21" s="1"/>
  <c r="AM42" i="21" s="1"/>
  <c r="AE61" i="5"/>
  <c r="T56" i="21" s="1"/>
  <c r="AN56" i="21" s="1"/>
  <c r="W52" i="5"/>
  <c r="L47" i="21" s="1"/>
  <c r="AF47" i="21" s="1"/>
  <c r="U45" i="5"/>
  <c r="J40" i="21" s="1"/>
  <c r="AD40" i="21" s="1"/>
  <c r="Y43" i="5"/>
  <c r="N38" i="21" s="1"/>
  <c r="X52" i="5"/>
  <c r="M47" i="21" s="1"/>
  <c r="AG47" i="21" s="1"/>
  <c r="AB60" i="5"/>
  <c r="Q55" i="21" s="1"/>
  <c r="AK55" i="21" s="1"/>
  <c r="AB47" i="5"/>
  <c r="Q42" i="21" s="1"/>
  <c r="AK42" i="21" s="1"/>
  <c r="AC53" i="5"/>
  <c r="R48" i="21" s="1"/>
  <c r="AL48" i="21" s="1"/>
  <c r="AB61" i="5"/>
  <c r="Q56" i="21" s="1"/>
  <c r="AK56" i="21" s="1"/>
  <c r="AE53" i="5"/>
  <c r="T48" i="21" s="1"/>
  <c r="AN48" i="21" s="1"/>
  <c r="AF41" i="5"/>
  <c r="U36" i="21" s="1"/>
  <c r="AO36" i="21" s="1"/>
  <c r="AG46" i="5"/>
  <c r="V41" i="21" s="1"/>
  <c r="AP41" i="21" s="1"/>
  <c r="Y57" i="5"/>
  <c r="N52" i="21" s="1"/>
  <c r="AH52" i="21" s="1"/>
  <c r="Y53" i="5"/>
  <c r="N48" i="21" s="1"/>
  <c r="AH48" i="21" s="1"/>
  <c r="AD48" i="5"/>
  <c r="S43" i="21" s="1"/>
  <c r="AM43" i="21" s="1"/>
  <c r="AA43" i="5"/>
  <c r="P38" i="21" s="1"/>
  <c r="AJ38" i="21" s="1"/>
  <c r="AF38" i="5"/>
  <c r="U33" i="21" s="1"/>
  <c r="AO33" i="21" s="1"/>
  <c r="X61" i="5"/>
  <c r="M56" i="21" s="1"/>
  <c r="AG56" i="21" s="1"/>
  <c r="Y56" i="5"/>
  <c r="N51" i="21" s="1"/>
  <c r="AH51" i="21" s="1"/>
  <c r="AE57" i="5"/>
  <c r="T52" i="21" s="1"/>
  <c r="AN52" i="21" s="1"/>
  <c r="X45" i="5"/>
  <c r="M40" i="21" s="1"/>
  <c r="AG40" i="21" s="1"/>
  <c r="AG51" i="5"/>
  <c r="V46" i="21" s="1"/>
  <c r="AP46" i="21" s="1"/>
  <c r="V42" i="5"/>
  <c r="K37" i="21" s="1"/>
  <c r="AE37" i="21" s="1"/>
  <c r="AB48" i="5"/>
  <c r="Q43" i="21" s="1"/>
  <c r="AK43" i="21" s="1"/>
  <c r="Z39" i="5"/>
  <c r="O34" i="21" s="1"/>
  <c r="AI34" i="21" s="1"/>
  <c r="AC51" i="5"/>
  <c r="R46" i="21" s="1"/>
  <c r="AL46" i="21" s="1"/>
  <c r="W46" i="5"/>
  <c r="L41" i="21" s="1"/>
  <c r="AF41" i="21" s="1"/>
  <c r="V41" i="5"/>
  <c r="K36" i="21" s="1"/>
  <c r="AE36" i="21" s="1"/>
  <c r="Y41" i="5"/>
  <c r="N36" i="21" s="1"/>
  <c r="AH36" i="21" s="1"/>
  <c r="W50" i="5"/>
  <c r="L45" i="21" s="1"/>
  <c r="AF45" i="21" s="1"/>
  <c r="AG44" i="5"/>
  <c r="V39" i="21" s="1"/>
  <c r="AP39" i="21" s="1"/>
  <c r="AE52" i="5"/>
  <c r="T47" i="21" s="1"/>
  <c r="AN47" i="21" s="1"/>
  <c r="AB50" i="5"/>
  <c r="Q45" i="21" s="1"/>
  <c r="AK45" i="21" s="1"/>
  <c r="AG48" i="5"/>
  <c r="V43" i="21" s="1"/>
  <c r="AP43" i="21" s="1"/>
  <c r="AB55" i="5"/>
  <c r="Q50" i="21" s="1"/>
  <c r="AK50" i="21" s="1"/>
  <c r="X43" i="5"/>
  <c r="M38" i="21" s="1"/>
  <c r="AG38" i="21" s="1"/>
  <c r="AC61" i="5"/>
  <c r="R56" i="21" s="1"/>
  <c r="AL56" i="21" s="1"/>
  <c r="U49" i="5"/>
  <c r="J44" i="21" s="1"/>
  <c r="AD44" i="21" s="1"/>
  <c r="W39" i="5"/>
  <c r="L34" i="21" s="1"/>
  <c r="AF34" i="21" s="1"/>
  <c r="AC56" i="5"/>
  <c r="R51" i="21" s="1"/>
  <c r="AL51" i="21" s="1"/>
  <c r="AF45" i="5"/>
  <c r="U40" i="21" s="1"/>
  <c r="AO40" i="21" s="1"/>
  <c r="AF49" i="5"/>
  <c r="U44" i="21" s="1"/>
  <c r="AO44" i="21" s="1"/>
  <c r="X59" i="5"/>
  <c r="M54" i="21" s="1"/>
  <c r="AG54" i="21" s="1"/>
  <c r="X51" i="5"/>
  <c r="M46" i="21" s="1"/>
  <c r="AG46" i="21" s="1"/>
  <c r="AG38" i="5"/>
  <c r="V33" i="21" s="1"/>
  <c r="AP33" i="21" s="1"/>
  <c r="AG54" i="5"/>
  <c r="V49" i="21" s="1"/>
  <c r="AP49" i="21" s="1"/>
  <c r="AC42" i="5"/>
  <c r="R37" i="21" s="1"/>
  <c r="AL37" i="21" s="1"/>
  <c r="U61" i="5"/>
  <c r="U53" i="5"/>
  <c r="J48" i="21" s="1"/>
  <c r="AD48" i="21" s="1"/>
  <c r="W43" i="5"/>
  <c r="L38" i="21" s="1"/>
  <c r="AF38" i="21" s="1"/>
  <c r="AC60" i="5"/>
  <c r="R55" i="21" s="1"/>
  <c r="AL55" i="21" s="1"/>
  <c r="AD55" i="5"/>
  <c r="S50" i="21" s="1"/>
  <c r="AM50" i="21" s="1"/>
  <c r="AB56" i="5"/>
  <c r="Q51" i="21" s="1"/>
  <c r="AK51" i="21" s="1"/>
  <c r="Z43" i="5"/>
  <c r="O38" i="21" s="1"/>
  <c r="AI38" i="21" s="1"/>
  <c r="Y51" i="5"/>
  <c r="N46" i="21" s="1"/>
  <c r="AH46" i="21" s="1"/>
  <c r="V46" i="5"/>
  <c r="K41" i="21" s="1"/>
  <c r="AE41" i="21" s="1"/>
  <c r="AA45" i="5"/>
  <c r="P40" i="21" s="1"/>
  <c r="AJ40" i="21" s="1"/>
  <c r="AG47" i="5"/>
  <c r="V42" i="21" s="1"/>
  <c r="AP42" i="21" s="1"/>
  <c r="AA42" i="5"/>
  <c r="P37" i="21" s="1"/>
  <c r="AJ37" i="21" s="1"/>
  <c r="V61" i="5"/>
  <c r="K56" i="21" s="1"/>
  <c r="AE56" i="21" s="1"/>
  <c r="AA59" i="5"/>
  <c r="P54" i="21" s="1"/>
  <c r="AJ54" i="21" s="1"/>
  <c r="AE40" i="5"/>
  <c r="T35" i="21" s="1"/>
  <c r="AN35" i="21" s="1"/>
  <c r="AG45" i="5"/>
  <c r="V40" i="21" s="1"/>
  <c r="AP40" i="21" s="1"/>
  <c r="AA48" i="5"/>
  <c r="P43" i="21" s="1"/>
  <c r="AJ43" i="21" s="1"/>
  <c r="AB54" i="5"/>
  <c r="Q49" i="21" s="1"/>
  <c r="AK49" i="21" s="1"/>
  <c r="AF57" i="5"/>
  <c r="U52" i="21" s="1"/>
  <c r="AO52" i="21" s="1"/>
  <c r="W61" i="5"/>
  <c r="W56" i="5"/>
  <c r="L51" i="21" s="1"/>
  <c r="AF51" i="21" s="1"/>
  <c r="W44" i="5"/>
  <c r="L39" i="21" s="1"/>
  <c r="AF39" i="21" s="1"/>
  <c r="W40" i="5"/>
  <c r="X58" i="5"/>
  <c r="M53" i="21" s="1"/>
  <c r="AG53" i="21" s="1"/>
  <c r="AE39" i="5"/>
  <c r="T34" i="21" s="1"/>
  <c r="AN34" i="21" s="1"/>
  <c r="AB57" i="5"/>
  <c r="Q52" i="21" s="1"/>
  <c r="AK52" i="21" s="1"/>
  <c r="AC52" i="5"/>
  <c r="R47" i="21" s="1"/>
  <c r="AL47" i="21" s="1"/>
  <c r="V47" i="5"/>
  <c r="AG43" i="5"/>
  <c r="V38" i="21" s="1"/>
  <c r="AP38" i="21" s="1"/>
  <c r="Y59" i="5"/>
  <c r="N54" i="21" s="1"/>
  <c r="AH54" i="21" s="1"/>
  <c r="V43" i="5"/>
  <c r="K38" i="21" s="1"/>
  <c r="AE38" i="21" s="1"/>
  <c r="AC59" i="5"/>
  <c r="R54" i="21" s="1"/>
  <c r="AL54" i="21" s="1"/>
  <c r="AF59" i="5"/>
  <c r="U54" i="21" s="1"/>
  <c r="AO54" i="21" s="1"/>
  <c r="AF55" i="5"/>
  <c r="U50" i="21" s="1"/>
  <c r="AO50" i="21" s="1"/>
  <c r="AF51" i="5"/>
  <c r="U46" i="21" s="1"/>
  <c r="AO46" i="21" s="1"/>
  <c r="AF47" i="5"/>
  <c r="U42" i="21" s="1"/>
  <c r="AO42" i="21" s="1"/>
  <c r="AF43" i="5"/>
  <c r="U38" i="21" s="1"/>
  <c r="AO38" i="21" s="1"/>
  <c r="AB39" i="5"/>
  <c r="Q34" i="21" s="1"/>
  <c r="AK34" i="21" s="1"/>
  <c r="AG57" i="5"/>
  <c r="V52" i="21" s="1"/>
  <c r="AP52" i="21" s="1"/>
  <c r="AG53" i="5"/>
  <c r="V48" i="21" s="1"/>
  <c r="AP48" i="21" s="1"/>
  <c r="AC49" i="5"/>
  <c r="R44" i="21" s="1"/>
  <c r="AL44" i="21" s="1"/>
  <c r="AD44" i="5"/>
  <c r="S39" i="21" s="1"/>
  <c r="AM39" i="21" s="1"/>
  <c r="AA39" i="5"/>
  <c r="P34" i="21" s="1"/>
  <c r="AJ34" i="21" s="1"/>
  <c r="AF61" i="5"/>
  <c r="U56" i="21" s="1"/>
  <c r="AO56" i="21" s="1"/>
  <c r="AG56" i="5"/>
  <c r="V51" i="21" s="1"/>
  <c r="AP51" i="21" s="1"/>
  <c r="X56" i="5"/>
  <c r="M51" i="21" s="1"/>
  <c r="AG51" i="21" s="1"/>
  <c r="AB51" i="5"/>
  <c r="Q46" i="21" s="1"/>
  <c r="AK46" i="21" s="1"/>
  <c r="U51" i="5"/>
  <c r="J46" i="21" s="1"/>
  <c r="AD46" i="21" s="1"/>
  <c r="X40" i="5"/>
  <c r="M35" i="21" s="1"/>
  <c r="AG35" i="21" s="1"/>
  <c r="AC58" i="5"/>
  <c r="R53" i="21" s="1"/>
  <c r="AL53" i="21" s="1"/>
  <c r="Y50" i="5"/>
  <c r="N45" i="21" s="1"/>
  <c r="AH45" i="21" s="1"/>
  <c r="Y46" i="5"/>
  <c r="N41" i="21" s="1"/>
  <c r="AH41" i="21" s="1"/>
  <c r="Y42" i="5"/>
  <c r="N37" i="21" s="1"/>
  <c r="AH37" i="21" s="1"/>
  <c r="Y38" i="5"/>
  <c r="N33" i="21" s="1"/>
  <c r="AH33" i="21" s="1"/>
  <c r="AD60" i="5"/>
  <c r="S55" i="21" s="1"/>
  <c r="AM55" i="21" s="1"/>
  <c r="AD56" i="5"/>
  <c r="S51" i="21" s="1"/>
  <c r="AM51" i="21" s="1"/>
  <c r="AD52" i="5"/>
  <c r="S47" i="21" s="1"/>
  <c r="AM47" i="21" s="1"/>
  <c r="AE47" i="5"/>
  <c r="T42" i="21" s="1"/>
  <c r="AN42" i="21" s="1"/>
  <c r="AF42" i="5"/>
  <c r="U37" i="21" s="1"/>
  <c r="AO37" i="21" s="1"/>
  <c r="U38" i="5"/>
  <c r="Y60" i="5"/>
  <c r="N55" i="21" s="1"/>
  <c r="AH55" i="21" s="1"/>
  <c r="V55" i="5"/>
  <c r="AE42" i="5"/>
  <c r="T37" i="21" s="1"/>
  <c r="AN37" i="21" s="1"/>
  <c r="U58" i="5"/>
  <c r="J53" i="21" s="1"/>
  <c r="AD53" i="21" s="1"/>
  <c r="U54" i="5"/>
  <c r="J49" i="21" s="1"/>
  <c r="AD49" i="21" s="1"/>
  <c r="U50" i="5"/>
  <c r="J45" i="21" s="1"/>
  <c r="AD45" i="21" s="1"/>
  <c r="U46" i="5"/>
  <c r="J41" i="21" s="1"/>
  <c r="AD41" i="21" s="1"/>
  <c r="U42" i="5"/>
  <c r="Z60" i="5"/>
  <c r="O55" i="21" s="1"/>
  <c r="AI55" i="21" s="1"/>
  <c r="Z56" i="5"/>
  <c r="O51" i="21" s="1"/>
  <c r="AI51" i="21" s="1"/>
  <c r="Z52" i="5"/>
  <c r="O47" i="21" s="1"/>
  <c r="AI47" i="21" s="1"/>
  <c r="W47" i="5"/>
  <c r="AB42" i="5"/>
  <c r="Q37" i="21" s="1"/>
  <c r="AK37" i="21" s="1"/>
  <c r="U60" i="5"/>
  <c r="J55" i="21" s="1"/>
  <c r="AD55" i="21" s="1"/>
  <c r="AE54" i="5"/>
  <c r="T49" i="21" s="1"/>
  <c r="AN49" i="21" s="1"/>
  <c r="V54" i="5"/>
  <c r="K49" i="21" s="1"/>
  <c r="AE49" i="21" s="1"/>
  <c r="AB41" i="5"/>
  <c r="Q36" i="21" s="1"/>
  <c r="AK36" i="21" s="1"/>
  <c r="V50" i="5"/>
  <c r="Z38" i="5"/>
  <c r="O33" i="21" s="1"/>
  <c r="AI33" i="21" s="1"/>
  <c r="AC43" i="5"/>
  <c r="R38" i="21" s="1"/>
  <c r="AL38" i="21" s="1"/>
  <c r="V51" i="5"/>
  <c r="X44" i="5"/>
  <c r="M39" i="21" s="1"/>
  <c r="AG39" i="21" s="1"/>
  <c r="AA55" i="5"/>
  <c r="P50" i="21" s="1"/>
  <c r="AJ50" i="21" s="1"/>
  <c r="AA57" i="5"/>
  <c r="P52" i="21" s="1"/>
  <c r="AJ52" i="21" s="1"/>
  <c r="AE46" i="5"/>
  <c r="T41" i="21" s="1"/>
  <c r="AN41" i="21" s="1"/>
  <c r="AG61" i="5"/>
  <c r="V56" i="21" s="1"/>
  <c r="AP56" i="21" s="1"/>
  <c r="Y44" i="5"/>
  <c r="N39" i="21" s="1"/>
  <c r="AH39" i="21" s="1"/>
  <c r="Y52" i="5"/>
  <c r="N47" i="21" s="1"/>
  <c r="AH47" i="21" s="1"/>
  <c r="AB59" i="5"/>
  <c r="Q54" i="21" s="1"/>
  <c r="AK54" i="21" s="1"/>
  <c r="X39" i="5"/>
  <c r="M34" i="21" s="1"/>
  <c r="AG34" i="21" s="1"/>
  <c r="AC57" i="5"/>
  <c r="R52" i="21" s="1"/>
  <c r="AL52" i="21" s="1"/>
  <c r="V44" i="5"/>
  <c r="K39" i="21" s="1"/>
  <c r="AE39" i="21" s="1"/>
  <c r="X60" i="5"/>
  <c r="M55" i="21" s="1"/>
  <c r="AG55" i="21" s="1"/>
  <c r="AD42" i="5"/>
  <c r="S37" i="21" s="1"/>
  <c r="AM37" i="21" s="1"/>
  <c r="AC55" i="5"/>
  <c r="R50" i="21" s="1"/>
  <c r="AL50" i="21" s="1"/>
  <c r="X55" i="5"/>
  <c r="M50" i="21" s="1"/>
  <c r="AG50" i="21" s="1"/>
  <c r="AG42" i="5"/>
  <c r="V37" i="21" s="1"/>
  <c r="AP37" i="21" s="1"/>
  <c r="Y61" i="5"/>
  <c r="N56" i="21" s="1"/>
  <c r="AH56" i="21" s="1"/>
  <c r="AG58" i="5"/>
  <c r="V53" i="21" s="1"/>
  <c r="AP53" i="21" s="1"/>
  <c r="AC50" i="5"/>
  <c r="R45" i="21" s="1"/>
  <c r="AL45" i="21" s="1"/>
  <c r="AC46" i="5"/>
  <c r="R41" i="21" s="1"/>
  <c r="AL41" i="21" s="1"/>
  <c r="AC38" i="5"/>
  <c r="R33" i="21" s="1"/>
  <c r="AL33" i="21" s="1"/>
  <c r="U57" i="5"/>
  <c r="Z48" i="5"/>
  <c r="O43" i="21" s="1"/>
  <c r="AI43" i="21" s="1"/>
  <c r="AB38" i="5"/>
  <c r="Q33" i="21" s="1"/>
  <c r="AK33" i="21" s="1"/>
  <c r="Y54" i="5"/>
  <c r="N49" i="21" s="1"/>
  <c r="AH49" i="21" s="1"/>
  <c r="Y55" i="5"/>
  <c r="N50" i="21" s="1"/>
  <c r="AH50" i="21" s="1"/>
  <c r="AD50" i="5"/>
  <c r="S45" i="21" s="1"/>
  <c r="AM45" i="21" s="1"/>
  <c r="AC39" i="5"/>
  <c r="R34" i="21" s="1"/>
  <c r="AL34" i="21" s="1"/>
  <c r="AF44" i="5"/>
  <c r="U39" i="21" s="1"/>
  <c r="AO39" i="21" s="1"/>
  <c r="AD54" i="5"/>
  <c r="S49" i="21" s="1"/>
  <c r="AM49" i="21" s="1"/>
  <c r="AD46" i="5"/>
  <c r="S41" i="21" s="1"/>
  <c r="AM41" i="21" s="1"/>
  <c r="AD57" i="5"/>
  <c r="S52" i="21" s="1"/>
  <c r="AM52" i="21" s="1"/>
  <c r="AD53" i="5"/>
  <c r="S48" i="21" s="1"/>
  <c r="AM48" i="21" s="1"/>
  <c r="AD49" i="5"/>
  <c r="S44" i="21" s="1"/>
  <c r="AM44" i="21" s="1"/>
  <c r="AD45" i="5"/>
  <c r="S40" i="21" s="1"/>
  <c r="AM40" i="21" s="1"/>
  <c r="AD41" i="5"/>
  <c r="S36" i="21" s="1"/>
  <c r="AM36" i="21" s="1"/>
  <c r="V60" i="5"/>
  <c r="K55" i="21" s="1"/>
  <c r="AE55" i="21" s="1"/>
  <c r="V56" i="5"/>
  <c r="K51" i="21" s="1"/>
  <c r="AE51" i="21" s="1"/>
  <c r="V52" i="5"/>
  <c r="K47" i="21" s="1"/>
  <c r="AE47" i="21" s="1"/>
  <c r="AF46" i="5"/>
  <c r="U41" i="21" s="1"/>
  <c r="AO41" i="21" s="1"/>
  <c r="X42" i="5"/>
  <c r="M37" i="21" s="1"/>
  <c r="AG37" i="21" s="1"/>
  <c r="Z59" i="5"/>
  <c r="O54" i="21" s="1"/>
  <c r="AI54" i="21" s="1"/>
  <c r="AA54" i="5"/>
  <c r="P49" i="21" s="1"/>
  <c r="AJ49" i="21" s="1"/>
  <c r="AF52" i="5"/>
  <c r="U47" i="21" s="1"/>
  <c r="AO47" i="21" s="1"/>
  <c r="Y40" i="5"/>
  <c r="N35" i="21" s="1"/>
  <c r="AH35" i="21" s="1"/>
  <c r="AA49" i="5"/>
  <c r="P44" i="21" s="1"/>
  <c r="AJ44" i="21" s="1"/>
  <c r="Z42" i="5"/>
  <c r="O37" i="21" s="1"/>
  <c r="AI37" i="21" s="1"/>
  <c r="AD43" i="5"/>
  <c r="S38" i="21" s="1"/>
  <c r="AM38" i="21" s="1"/>
  <c r="AB40" i="5"/>
  <c r="Q35" i="21" s="1"/>
  <c r="AK35" i="21" s="1"/>
  <c r="Y49" i="5"/>
  <c r="N44" i="21" s="1"/>
  <c r="AH44" i="21" s="1"/>
  <c r="AC45" i="5"/>
  <c r="R40" i="21" s="1"/>
  <c r="AL40" i="21" s="1"/>
  <c r="AG41" i="5"/>
  <c r="V36" i="21" s="1"/>
  <c r="AP36" i="21" s="1"/>
  <c r="X38" i="5"/>
  <c r="M33" i="21" s="1"/>
  <c r="AG33" i="21" s="1"/>
  <c r="AG60" i="5"/>
  <c r="V55" i="21" s="1"/>
  <c r="AP55" i="21" s="1"/>
  <c r="X57" i="5"/>
  <c r="M52" i="21" s="1"/>
  <c r="AG52" i="21" s="1"/>
  <c r="AB53" i="5"/>
  <c r="Q48" i="21" s="1"/>
  <c r="AK48" i="21" s="1"/>
  <c r="U52" i="5"/>
  <c r="AC44" i="5"/>
  <c r="R39" i="21" s="1"/>
  <c r="AL39" i="21" s="1"/>
  <c r="AG59" i="5"/>
  <c r="V54" i="21" s="1"/>
  <c r="AP54" i="21" s="1"/>
  <c r="AF48" i="5"/>
  <c r="U43" i="21" s="1"/>
  <c r="AO43" i="21" s="1"/>
  <c r="AA41" i="5"/>
  <c r="P36" i="21" s="1"/>
  <c r="AJ36" i="21" s="1"/>
  <c r="AF56" i="5"/>
  <c r="U51" i="21" s="1"/>
  <c r="AO51" i="21" s="1"/>
  <c r="AG39" i="5"/>
  <c r="V34" i="21" s="1"/>
  <c r="AP34" i="21" s="1"/>
  <c r="AE41" i="5"/>
  <c r="T36" i="21" s="1"/>
  <c r="AN36" i="21" s="1"/>
  <c r="AC40" i="5"/>
  <c r="R35" i="21" s="1"/>
  <c r="AL35" i="21" s="1"/>
  <c r="W57" i="5"/>
  <c r="AE38" i="5"/>
  <c r="T33" i="21" s="1"/>
  <c r="AN33" i="21" s="1"/>
  <c r="Z51" i="5"/>
  <c r="O46" i="21" s="1"/>
  <c r="AI46" i="21" s="1"/>
  <c r="U44" i="5"/>
  <c r="AD58" i="5"/>
  <c r="S53" i="21" s="1"/>
  <c r="AM53" i="21" s="1"/>
  <c r="X48" i="5"/>
  <c r="M43" i="21" s="1"/>
  <c r="AG43" i="21" s="1"/>
  <c r="AF40" i="5"/>
  <c r="U35" i="21" s="1"/>
  <c r="AO35" i="21" s="1"/>
  <c r="Z54" i="5"/>
  <c r="O49" i="21" s="1"/>
  <c r="AI49" i="21" s="1"/>
  <c r="AD38" i="5"/>
  <c r="S33" i="21" s="1"/>
  <c r="AM33" i="21" s="1"/>
  <c r="Y39" i="5"/>
  <c r="N34" i="21" s="1"/>
  <c r="AH34" i="21" s="1"/>
  <c r="W38" i="5"/>
  <c r="L33" i="21" s="1"/>
  <c r="AF33" i="21" s="1"/>
  <c r="AC48" i="5"/>
  <c r="R43" i="21" s="1"/>
  <c r="AL43" i="21" s="1"/>
  <c r="AE51" i="5"/>
  <c r="T46" i="21" s="1"/>
  <c r="AN46" i="21" s="1"/>
  <c r="V48" i="5"/>
  <c r="K43" i="21" s="1"/>
  <c r="AE43" i="21" s="1"/>
  <c r="Z44" i="5"/>
  <c r="O39" i="21" s="1"/>
  <c r="AI39" i="21" s="1"/>
  <c r="AD40" i="5"/>
  <c r="S35" i="21" s="1"/>
  <c r="AM35" i="21" s="1"/>
  <c r="AD59" i="5"/>
  <c r="S54" i="21" s="1"/>
  <c r="AM54" i="21" s="1"/>
  <c r="U56" i="5"/>
  <c r="AA61" i="5"/>
  <c r="P56" i="21" s="1"/>
  <c r="AJ56" i="21" s="1"/>
  <c r="AB49" i="5"/>
  <c r="Q44" i="21" s="1"/>
  <c r="AK44" i="21" s="1"/>
  <c r="W42" i="5"/>
  <c r="U55" i="5"/>
  <c r="J50" i="21" s="1"/>
  <c r="AD50" i="21" s="1"/>
  <c r="Z46" i="5"/>
  <c r="O41" i="21" s="1"/>
  <c r="AI41" i="21" s="1"/>
  <c r="U39" i="5"/>
  <c r="J34" i="21" s="1"/>
  <c r="AD34" i="21" s="1"/>
  <c r="AE49" i="5"/>
  <c r="T44" i="21" s="1"/>
  <c r="AN44" i="21" s="1"/>
  <c r="AA53" i="5"/>
  <c r="P48" i="21" s="1"/>
  <c r="AJ48" i="21" s="1"/>
  <c r="Z47" i="5"/>
  <c r="O42" i="21" s="1"/>
  <c r="AI42" i="21" s="1"/>
  <c r="W53" i="5"/>
  <c r="V58" i="5"/>
  <c r="K53" i="21" s="1"/>
  <c r="AE53" i="21" s="1"/>
  <c r="Y58" i="5"/>
  <c r="N53" i="21" s="1"/>
  <c r="AH53" i="21" s="1"/>
  <c r="AC54" i="5"/>
  <c r="R49" i="21" s="1"/>
  <c r="AL49" i="21" s="1"/>
  <c r="AG50" i="5"/>
  <c r="V45" i="21" s="1"/>
  <c r="AP45" i="21" s="1"/>
  <c r="X47" i="5"/>
  <c r="M42" i="21" s="1"/>
  <c r="AG42" i="21" s="1"/>
  <c r="AB43" i="5"/>
  <c r="Q38" i="21" s="1"/>
  <c r="AK38" i="21" s="1"/>
  <c r="AF39" i="5"/>
  <c r="U34" i="21" s="1"/>
  <c r="AO34" i="21" s="1"/>
  <c r="AB58" i="5"/>
  <c r="Q53" i="21" s="1"/>
  <c r="AK53" i="21" s="1"/>
  <c r="AF54" i="5"/>
  <c r="U49" i="21" s="1"/>
  <c r="AO49" i="21" s="1"/>
  <c r="W51" i="5"/>
  <c r="L46" i="21" s="1"/>
  <c r="AF46" i="21" s="1"/>
  <c r="AA47" i="5"/>
  <c r="P42" i="21" s="1"/>
  <c r="AJ42" i="21" s="1"/>
  <c r="AE43" i="5"/>
  <c r="T38" i="21" s="1"/>
  <c r="AN38" i="21" s="1"/>
  <c r="V40" i="5"/>
  <c r="V59" i="5"/>
  <c r="K54" i="21" s="1"/>
  <c r="AE54" i="21" s="1"/>
  <c r="Z55" i="5"/>
  <c r="O50" i="21" s="1"/>
  <c r="AI50" i="21" s="1"/>
  <c r="U59" i="5"/>
  <c r="Y48" i="5"/>
  <c r="N43" i="21" s="1"/>
  <c r="AH43" i="21" s="1"/>
  <c r="AG40" i="5"/>
  <c r="V35" i="21" s="1"/>
  <c r="AP35" i="21" s="1"/>
  <c r="AB52" i="5"/>
  <c r="Q47" i="21" s="1"/>
  <c r="AK47" i="21" s="1"/>
  <c r="W45" i="5"/>
  <c r="L40" i="21" s="1"/>
  <c r="AF40" i="21" s="1"/>
  <c r="Y47" i="5"/>
  <c r="N42" i="21" s="1"/>
  <c r="AH42" i="21" s="1"/>
  <c r="X49" i="5"/>
  <c r="M44" i="21" s="1"/>
  <c r="AG44" i="21" s="1"/>
  <c r="X41" i="5"/>
  <c r="M36" i="21" s="1"/>
  <c r="AG36" i="21" s="1"/>
  <c r="Z50" i="5"/>
  <c r="O45" i="21" s="1"/>
  <c r="AI45" i="21" s="1"/>
  <c r="U43" i="5"/>
  <c r="J38" i="21" s="1"/>
  <c r="AD38" i="21" s="1"/>
  <c r="G42" i="21"/>
  <c r="AA42" i="21" s="1"/>
  <c r="J35" i="21"/>
  <c r="AD35" i="21" s="1"/>
  <c r="K52" i="21"/>
  <c r="AE52" i="21" s="1"/>
  <c r="K33" i="21"/>
  <c r="AE33" i="21" s="1"/>
  <c r="J43" i="21"/>
  <c r="AD43" i="21" s="1"/>
  <c r="J36" i="21"/>
  <c r="AD36" i="21" s="1"/>
  <c r="AL115" i="29"/>
  <c r="AK115" i="29"/>
  <c r="M31" i="21"/>
  <c r="D82" i="4"/>
  <c r="B4" i="4"/>
  <c r="M3" i="4"/>
  <c r="A5" i="8" s="1"/>
  <c r="M11" i="4"/>
  <c r="A13" i="8" s="1"/>
  <c r="B14" i="4"/>
  <c r="Z115" i="29"/>
  <c r="K115" i="29"/>
  <c r="AH38" i="21"/>
  <c r="B83" i="4"/>
  <c r="G115" i="29"/>
  <c r="AH115" i="29"/>
  <c r="AD115" i="29"/>
  <c r="AO115" i="29"/>
  <c r="AG115" i="29"/>
  <c r="AM115" i="29"/>
  <c r="R115" i="29"/>
  <c r="AC115" i="29"/>
  <c r="AI115" i="29"/>
  <c r="N115" i="29"/>
  <c r="Y115" i="29"/>
  <c r="AE115" i="29"/>
  <c r="J115" i="29"/>
  <c r="U115" i="29"/>
  <c r="AA115" i="29"/>
  <c r="F115" i="29"/>
  <c r="Q115" i="29"/>
  <c r="W115" i="29"/>
  <c r="C115" i="29"/>
  <c r="M115" i="29"/>
  <c r="S115" i="29"/>
  <c r="I115" i="29"/>
  <c r="V115" i="29"/>
  <c r="O115" i="29"/>
  <c r="AP115" i="29"/>
  <c r="E115" i="29"/>
  <c r="S59" i="5"/>
  <c r="H54" i="21" s="1"/>
  <c r="AB54" i="21" s="1"/>
  <c r="S55" i="5"/>
  <c r="H50" i="21" s="1"/>
  <c r="T48" i="5"/>
  <c r="I43" i="21" s="1"/>
  <c r="AC43" i="21" s="1"/>
  <c r="T40" i="5"/>
  <c r="I35" i="21" s="1"/>
  <c r="AC35" i="21" s="1"/>
  <c r="S39" i="5"/>
  <c r="H34" i="21" s="1"/>
  <c r="AB34" i="21" s="1"/>
  <c r="S31" i="21"/>
  <c r="V61" i="21"/>
  <c r="U61" i="21"/>
  <c r="B49" i="4"/>
  <c r="R31" i="21"/>
  <c r="R55" i="5"/>
  <c r="T56" i="5"/>
  <c r="I51" i="21" s="1"/>
  <c r="AC51" i="21" s="1"/>
  <c r="R51" i="5"/>
  <c r="R45" i="5"/>
  <c r="AB115" i="29"/>
  <c r="B84" i="4"/>
  <c r="E84" i="4" s="1"/>
  <c r="S43" i="5"/>
  <c r="H38" i="21" s="1"/>
  <c r="AB38" i="21" s="1"/>
  <c r="T47" i="5"/>
  <c r="I42" i="21" s="1"/>
  <c r="AC42" i="21" s="1"/>
  <c r="D115" i="29"/>
  <c r="S52" i="5"/>
  <c r="H47" i="21" s="1"/>
  <c r="AB47" i="21" s="1"/>
  <c r="B48" i="4"/>
  <c r="R58" i="5"/>
  <c r="R42" i="5"/>
  <c r="T51" i="5"/>
  <c r="I46" i="21" s="1"/>
  <c r="S41" i="5"/>
  <c r="H36" i="21" s="1"/>
  <c r="T38" i="5"/>
  <c r="I33" i="21" s="1"/>
  <c r="AC33" i="21" s="1"/>
  <c r="R49" i="5"/>
  <c r="X115" i="29"/>
  <c r="T45" i="5"/>
  <c r="I40" i="21" s="1"/>
  <c r="S53" i="5"/>
  <c r="H48" i="21" s="1"/>
  <c r="R43" i="5"/>
  <c r="S42" i="5"/>
  <c r="H37" i="21" s="1"/>
  <c r="T50" i="5"/>
  <c r="I45" i="21" s="1"/>
  <c r="AN115" i="29"/>
  <c r="P115" i="29"/>
  <c r="R54" i="5"/>
  <c r="S58" i="5"/>
  <c r="H53" i="21" s="1"/>
  <c r="R57" i="5"/>
  <c r="T46" i="5"/>
  <c r="I41" i="21" s="1"/>
  <c r="R53" i="5"/>
  <c r="S54" i="5"/>
  <c r="H49" i="21" s="1"/>
  <c r="AF115" i="29"/>
  <c r="T52" i="5"/>
  <c r="I47" i="21" s="1"/>
  <c r="AC47" i="21" s="1"/>
  <c r="R38" i="5"/>
  <c r="T58" i="5"/>
  <c r="I53" i="21" s="1"/>
  <c r="S48" i="5"/>
  <c r="H43" i="21" s="1"/>
  <c r="S56" i="5"/>
  <c r="H51" i="21" s="1"/>
  <c r="R56" i="5"/>
  <c r="AQ115" i="29"/>
  <c r="S51" i="5"/>
  <c r="H46" i="21" s="1"/>
  <c r="R39" i="5"/>
  <c r="S60" i="5"/>
  <c r="H55" i="21" s="1"/>
  <c r="S50" i="5"/>
  <c r="H45" i="21" s="1"/>
  <c r="T61" i="5"/>
  <c r="I56" i="21" s="1"/>
  <c r="T57" i="5"/>
  <c r="I52" i="21" s="1"/>
  <c r="R50" i="5"/>
  <c r="R41" i="5"/>
  <c r="S40" i="5"/>
  <c r="H35" i="21" s="1"/>
  <c r="R52" i="5"/>
  <c r="S38" i="5"/>
  <c r="H33" i="21" s="1"/>
  <c r="T59" i="5"/>
  <c r="I54" i="21" s="1"/>
  <c r="L115" i="29"/>
  <c r="T42" i="5"/>
  <c r="I37" i="21" s="1"/>
  <c r="AC37" i="21" s="1"/>
  <c r="R44" i="5"/>
  <c r="T53" i="5"/>
  <c r="I48" i="21" s="1"/>
  <c r="R40" i="5"/>
  <c r="S61" i="5"/>
  <c r="H56" i="21" s="1"/>
  <c r="S47" i="5"/>
  <c r="H42" i="21" s="1"/>
  <c r="AB42" i="21" s="1"/>
  <c r="S44" i="5"/>
  <c r="H39" i="21" s="1"/>
  <c r="S49" i="5"/>
  <c r="H44" i="21" s="1"/>
  <c r="T55" i="5"/>
  <c r="I50" i="21" s="1"/>
  <c r="T41" i="5"/>
  <c r="I36" i="21" s="1"/>
  <c r="T60" i="5"/>
  <c r="I55" i="21" s="1"/>
  <c r="R46" i="5"/>
  <c r="S46" i="5"/>
  <c r="H41" i="21" s="1"/>
  <c r="T54" i="5"/>
  <c r="I49" i="21" s="1"/>
  <c r="S57" i="5"/>
  <c r="H52" i="21" s="1"/>
  <c r="T43" i="5"/>
  <c r="I38" i="21" s="1"/>
  <c r="T115" i="29"/>
  <c r="T44" i="5"/>
  <c r="I39" i="21" s="1"/>
  <c r="R48" i="5"/>
  <c r="R60" i="5"/>
  <c r="R59" i="5"/>
  <c r="S45" i="5"/>
  <c r="H40" i="21" s="1"/>
  <c r="AJ115" i="29"/>
  <c r="T49" i="5"/>
  <c r="I44" i="21" s="1"/>
  <c r="T39" i="5"/>
  <c r="I34" i="21" s="1"/>
  <c r="R61" i="5"/>
  <c r="L31" i="21"/>
  <c r="T31" i="21"/>
  <c r="Q31" i="21"/>
  <c r="V31" i="21"/>
  <c r="U31" i="21"/>
  <c r="K31" i="21"/>
  <c r="J31" i="21"/>
  <c r="N31" i="21"/>
  <c r="O31" i="21"/>
  <c r="B51" i="4"/>
  <c r="AN39" i="21"/>
  <c r="I49" i="4"/>
  <c r="G1" i="21"/>
  <c r="C3" i="4"/>
  <c r="G48" i="4"/>
  <c r="B31" i="1"/>
  <c r="N73" i="5" s="1"/>
  <c r="N71" i="5"/>
  <c r="D84" i="4"/>
  <c r="AJ53" i="21"/>
  <c r="A41" i="5"/>
  <c r="A22" i="7"/>
  <c r="B88" i="29"/>
  <c r="C5" i="21"/>
  <c r="AJ51" i="21"/>
  <c r="B47" i="4"/>
  <c r="C14" i="4"/>
  <c r="C36" i="21"/>
  <c r="AJ47" i="21"/>
  <c r="D83" i="4"/>
  <c r="AN50" i="21"/>
  <c r="E83" i="4" l="1"/>
  <c r="G13" i="4" s="1"/>
  <c r="G14" i="4" s="1"/>
  <c r="G15" i="4" s="1"/>
  <c r="G16" i="4" s="1"/>
  <c r="L36" i="21"/>
  <c r="AF36" i="21" s="1"/>
  <c r="K42" i="21"/>
  <c r="AE42" i="21" s="1"/>
  <c r="C6" i="1"/>
  <c r="B5" i="1"/>
  <c r="K5" i="1" s="1"/>
  <c r="C23" i="1"/>
  <c r="K20" i="1"/>
  <c r="C17" i="1"/>
  <c r="B25" i="1"/>
  <c r="K25" i="1" s="1"/>
  <c r="B8" i="1"/>
  <c r="K44" i="5" s="1"/>
  <c r="C24" i="1"/>
  <c r="C3" i="1"/>
  <c r="B11" i="1"/>
  <c r="K11" i="1" s="1"/>
  <c r="C19" i="1"/>
  <c r="C7" i="1"/>
  <c r="C20" i="1"/>
  <c r="F20" i="1" s="1"/>
  <c r="H20" i="1" s="1"/>
  <c r="L44" i="21"/>
  <c r="AF44" i="21" s="1"/>
  <c r="L43" i="21"/>
  <c r="AF43" i="21" s="1"/>
  <c r="C13" i="1"/>
  <c r="B23" i="1"/>
  <c r="K59" i="5" s="1"/>
  <c r="B3" i="1"/>
  <c r="K39" i="5" s="1"/>
  <c r="C21" i="1"/>
  <c r="B9" i="1"/>
  <c r="K45" i="5" s="1"/>
  <c r="C2" i="1"/>
  <c r="C18" i="1"/>
  <c r="C14" i="1"/>
  <c r="C12" i="1"/>
  <c r="C4" i="1"/>
  <c r="B2" i="1"/>
  <c r="K2" i="1" s="1"/>
  <c r="B7" i="1"/>
  <c r="K7" i="1" s="1"/>
  <c r="C25" i="1"/>
  <c r="B21" i="1"/>
  <c r="K21" i="1" s="1"/>
  <c r="B15" i="1"/>
  <c r="K15" i="1" s="1"/>
  <c r="B4" i="1"/>
  <c r="K40" i="5" s="1"/>
  <c r="C11" i="1"/>
  <c r="B19" i="1"/>
  <c r="K55" i="5" s="1"/>
  <c r="C15" i="1"/>
  <c r="C8" i="1"/>
  <c r="C22" i="1"/>
  <c r="B14" i="1"/>
  <c r="K14" i="1" s="1"/>
  <c r="J56" i="21"/>
  <c r="AD56" i="21" s="1"/>
  <c r="L50" i="21"/>
  <c r="AF50" i="21" s="1"/>
  <c r="L42" i="21"/>
  <c r="AF42" i="21" s="1"/>
  <c r="C10" i="1"/>
  <c r="C5" i="1"/>
  <c r="B22" i="1"/>
  <c r="K58" i="5" s="1"/>
  <c r="C9" i="1"/>
  <c r="B17" i="1"/>
  <c r="B13" i="1"/>
  <c r="K13" i="1" s="1"/>
  <c r="J37" i="21"/>
  <c r="AD37" i="21" s="1"/>
  <c r="L56" i="21"/>
  <c r="AF56" i="21" s="1"/>
  <c r="J33" i="21"/>
  <c r="AD33" i="21" s="1"/>
  <c r="B18" i="1"/>
  <c r="B24" i="1"/>
  <c r="K60" i="5" s="1"/>
  <c r="B6" i="1"/>
  <c r="K42" i="5" s="1"/>
  <c r="B12" i="1"/>
  <c r="K48" i="5" s="1"/>
  <c r="B10" i="1"/>
  <c r="B16" i="1"/>
  <c r="K16" i="1" s="1"/>
  <c r="C16" i="1"/>
  <c r="L35" i="21"/>
  <c r="AF35" i="21" s="1"/>
  <c r="K50" i="21"/>
  <c r="AE50" i="21" s="1"/>
  <c r="K35" i="21"/>
  <c r="AE35" i="21" s="1"/>
  <c r="AH57" i="5"/>
  <c r="L48" i="21"/>
  <c r="AF48" i="21" s="1"/>
  <c r="L52" i="21"/>
  <c r="AF52" i="21" s="1"/>
  <c r="J54" i="21"/>
  <c r="AD54" i="21" s="1"/>
  <c r="K46" i="21"/>
  <c r="AE46" i="21" s="1"/>
  <c r="AH54" i="5"/>
  <c r="L37" i="21"/>
  <c r="AF37" i="21" s="1"/>
  <c r="AH38" i="5"/>
  <c r="J52" i="21"/>
  <c r="AD52" i="21" s="1"/>
  <c r="AH48" i="5"/>
  <c r="AH52" i="5"/>
  <c r="AH42" i="5"/>
  <c r="K45" i="21"/>
  <c r="AE45" i="21" s="1"/>
  <c r="AH40" i="5"/>
  <c r="AH46" i="5"/>
  <c r="AH44" i="5"/>
  <c r="AH49" i="5"/>
  <c r="AH61" i="5"/>
  <c r="AH45" i="5"/>
  <c r="AH56" i="5"/>
  <c r="AH51" i="5"/>
  <c r="AH53" i="5"/>
  <c r="AH58" i="5"/>
  <c r="AH41" i="5"/>
  <c r="AH43" i="5"/>
  <c r="J39" i="21"/>
  <c r="AD39" i="21" s="1"/>
  <c r="AH50" i="5"/>
  <c r="AH39" i="5"/>
  <c r="J51" i="21"/>
  <c r="AD51" i="21" s="1"/>
  <c r="J47" i="21"/>
  <c r="AD47" i="21" s="1"/>
  <c r="AH47" i="5"/>
  <c r="AH59" i="5"/>
  <c r="AH55" i="5"/>
  <c r="AH60" i="5"/>
  <c r="G51" i="21"/>
  <c r="AA51" i="21" s="1"/>
  <c r="G41" i="21"/>
  <c r="AA41" i="21" s="1"/>
  <c r="G37" i="21"/>
  <c r="AA37" i="21" s="1"/>
  <c r="G50" i="21"/>
  <c r="AA50" i="21" s="1"/>
  <c r="G54" i="21"/>
  <c r="AA54" i="21" s="1"/>
  <c r="G45" i="21"/>
  <c r="AA45" i="21" s="1"/>
  <c r="G33" i="21"/>
  <c r="AA33" i="21" s="1"/>
  <c r="G55" i="21"/>
  <c r="AA55" i="21" s="1"/>
  <c r="G39" i="21"/>
  <c r="AA39" i="21" s="1"/>
  <c r="G53" i="21"/>
  <c r="AA53" i="21" s="1"/>
  <c r="G43" i="21"/>
  <c r="AA43" i="21" s="1"/>
  <c r="G38" i="21"/>
  <c r="AA38" i="21" s="1"/>
  <c r="G49" i="21"/>
  <c r="AA49" i="21" s="1"/>
  <c r="G35" i="21"/>
  <c r="AA35" i="21" s="1"/>
  <c r="G36" i="21"/>
  <c r="AA36" i="21" s="1"/>
  <c r="G40" i="21"/>
  <c r="AA40" i="21" s="1"/>
  <c r="G34" i="21"/>
  <c r="AA34" i="21" s="1"/>
  <c r="G48" i="21"/>
  <c r="AA48" i="21" s="1"/>
  <c r="G47" i="21"/>
  <c r="AA47" i="21" s="1"/>
  <c r="G46" i="21"/>
  <c r="AA46" i="21" s="1"/>
  <c r="G56" i="21"/>
  <c r="AA56" i="21" s="1"/>
  <c r="G52" i="21"/>
  <c r="AA52" i="21" s="1"/>
  <c r="G44" i="21"/>
  <c r="AA44" i="21" s="1"/>
  <c r="B5" i="4"/>
  <c r="M4" i="4"/>
  <c r="A6" i="8" s="1"/>
  <c r="B15" i="4"/>
  <c r="M12" i="4"/>
  <c r="A14" i="8" s="1"/>
  <c r="AB50" i="21"/>
  <c r="AB46" i="21"/>
  <c r="B50" i="4"/>
  <c r="AB39" i="21"/>
  <c r="AB36" i="21"/>
  <c r="AC44" i="21"/>
  <c r="AC39" i="21"/>
  <c r="AB40" i="21"/>
  <c r="AC49" i="21"/>
  <c r="AC41" i="21"/>
  <c r="AB41" i="21"/>
  <c r="AB56" i="21"/>
  <c r="AB43" i="21"/>
  <c r="AB51" i="21"/>
  <c r="AC48" i="21"/>
  <c r="AC53" i="21"/>
  <c r="AC55" i="21"/>
  <c r="AC52" i="21"/>
  <c r="AC46" i="21"/>
  <c r="AB53" i="21"/>
  <c r="AC36" i="21"/>
  <c r="AC56" i="21"/>
  <c r="AC45" i="21"/>
  <c r="AC50" i="21"/>
  <c r="AB45" i="21"/>
  <c r="AB37" i="21"/>
  <c r="AB44" i="21"/>
  <c r="AC54" i="21"/>
  <c r="AB55" i="21"/>
  <c r="AC34" i="21"/>
  <c r="AB33" i="21"/>
  <c r="AB48" i="21"/>
  <c r="AC38" i="21"/>
  <c r="AB49" i="21"/>
  <c r="AC40" i="21"/>
  <c r="AB52" i="21"/>
  <c r="AB35" i="21"/>
  <c r="H87" i="5" a="1"/>
  <c r="H1" i="21"/>
  <c r="C37" i="21"/>
  <c r="C15" i="4"/>
  <c r="C6" i="21"/>
  <c r="B89" i="29"/>
  <c r="A23" i="7"/>
  <c r="A42" i="5"/>
  <c r="E28" i="1" a="1"/>
  <c r="C4" i="4"/>
  <c r="L13" i="4" l="1"/>
  <c r="F15" i="1"/>
  <c r="H15" i="1" s="1"/>
  <c r="K41" i="5"/>
  <c r="F3" i="1"/>
  <c r="H3" i="1" s="1"/>
  <c r="K23" i="1"/>
  <c r="F5" i="1"/>
  <c r="H5" i="1" s="1"/>
  <c r="K47" i="5"/>
  <c r="K61" i="5"/>
  <c r="F17" i="1"/>
  <c r="H17" i="1" s="1"/>
  <c r="F11" i="1"/>
  <c r="H11" i="1" s="1"/>
  <c r="F25" i="1"/>
  <c r="H25" i="1" s="1"/>
  <c r="F8" i="1"/>
  <c r="H8" i="1" s="1"/>
  <c r="K8" i="1"/>
  <c r="F9" i="1"/>
  <c r="H9" i="1" s="1"/>
  <c r="F18" i="1"/>
  <c r="H18" i="1" s="1"/>
  <c r="F14" i="1"/>
  <c r="H14" i="1" s="1"/>
  <c r="K38" i="5"/>
  <c r="F2" i="1"/>
  <c r="F23" i="1"/>
  <c r="H23" i="1" s="1"/>
  <c r="K19" i="1"/>
  <c r="K9" i="1"/>
  <c r="K51" i="5"/>
  <c r="K50" i="5"/>
  <c r="K3" i="1"/>
  <c r="F21" i="1"/>
  <c r="H21" i="1" s="1"/>
  <c r="K57" i="5"/>
  <c r="K43" i="5"/>
  <c r="F7" i="1"/>
  <c r="H7" i="1" s="1"/>
  <c r="K4" i="1"/>
  <c r="F19" i="1"/>
  <c r="H19" i="1" s="1"/>
  <c r="F4" i="1"/>
  <c r="H4" i="1" s="1"/>
  <c r="F22" i="1"/>
  <c r="H22" i="1" s="1"/>
  <c r="F10" i="1"/>
  <c r="H10" i="1" s="1"/>
  <c r="X30" i="21"/>
  <c r="K22" i="1"/>
  <c r="K17" i="1"/>
  <c r="K53" i="5"/>
  <c r="K49" i="5"/>
  <c r="K54" i="5"/>
  <c r="K18" i="1"/>
  <c r="F12" i="1"/>
  <c r="H12" i="1" s="1"/>
  <c r="F13" i="1"/>
  <c r="H13" i="1" s="1"/>
  <c r="K6" i="1"/>
  <c r="K24" i="1"/>
  <c r="K46" i="5"/>
  <c r="F6" i="1"/>
  <c r="H6" i="1" s="1"/>
  <c r="F24" i="1"/>
  <c r="H24" i="1" s="1"/>
  <c r="K10" i="1"/>
  <c r="K12" i="1"/>
  <c r="K52" i="5"/>
  <c r="F16" i="1"/>
  <c r="H16" i="1" s="1"/>
  <c r="B16" i="4"/>
  <c r="M13" i="4"/>
  <c r="A15" i="8" s="1"/>
  <c r="B6" i="4"/>
  <c r="M5" i="4"/>
  <c r="A7" i="8" s="1"/>
  <c r="C16" i="4"/>
  <c r="H28" i="1"/>
  <c r="E28" i="1"/>
  <c r="G28" i="1"/>
  <c r="F28" i="1"/>
  <c r="J28" i="1"/>
  <c r="I28" i="1"/>
  <c r="A43" i="5"/>
  <c r="A24" i="7"/>
  <c r="I1" i="21"/>
  <c r="C5" i="4"/>
  <c r="B90" i="29"/>
  <c r="C7" i="21"/>
  <c r="C38" i="21"/>
  <c r="J87" i="5"/>
  <c r="J89" i="5" s="1"/>
  <c r="M87" i="5"/>
  <c r="I87" i="5"/>
  <c r="L87" i="5"/>
  <c r="K87" i="5"/>
  <c r="H87" i="5"/>
  <c r="H2" i="1" l="1"/>
  <c r="H26" i="1" s="1"/>
  <c r="I33" i="1"/>
  <c r="J47" i="4"/>
  <c r="B17" i="4"/>
  <c r="M14" i="4"/>
  <c r="A16" i="8" s="1"/>
  <c r="B7" i="4"/>
  <c r="M6" i="4"/>
  <c r="A8" i="8" s="1"/>
  <c r="I26" i="21"/>
  <c r="H110" i="29" s="1"/>
  <c r="I25" i="21"/>
  <c r="H109" i="29" s="1"/>
  <c r="I24" i="21"/>
  <c r="H108" i="29" s="1"/>
  <c r="I23" i="21"/>
  <c r="H107" i="29" s="1"/>
  <c r="I22" i="21"/>
  <c r="H106" i="29" s="1"/>
  <c r="I21" i="21"/>
  <c r="H105" i="29" s="1"/>
  <c r="I20" i="21"/>
  <c r="H104" i="29" s="1"/>
  <c r="J1" i="21"/>
  <c r="I5" i="21"/>
  <c r="H89" i="29" s="1"/>
  <c r="I4" i="21"/>
  <c r="H88" i="29" s="1"/>
  <c r="I3" i="21"/>
  <c r="H87" i="29" s="1"/>
  <c r="I19" i="21"/>
  <c r="H103" i="29" s="1"/>
  <c r="I18" i="21"/>
  <c r="H102" i="29" s="1"/>
  <c r="I17" i="21"/>
  <c r="H101" i="29" s="1"/>
  <c r="I16" i="21"/>
  <c r="H100" i="29" s="1"/>
  <c r="I15" i="21"/>
  <c r="H99" i="29" s="1"/>
  <c r="I14" i="21"/>
  <c r="H98" i="29" s="1"/>
  <c r="I13" i="21"/>
  <c r="H97" i="29" s="1"/>
  <c r="I12" i="21"/>
  <c r="H96" i="29" s="1"/>
  <c r="I11" i="21"/>
  <c r="H95" i="29" s="1"/>
  <c r="I10" i="21"/>
  <c r="H94" i="29" s="1"/>
  <c r="I9" i="21"/>
  <c r="H93" i="29" s="1"/>
  <c r="I8" i="21"/>
  <c r="H92" i="29" s="1"/>
  <c r="I7" i="21"/>
  <c r="H91" i="29" s="1"/>
  <c r="I6" i="21"/>
  <c r="H90" i="29" s="1"/>
  <c r="A25" i="7"/>
  <c r="A44" i="5"/>
  <c r="H47" i="4"/>
  <c r="I47" i="4"/>
  <c r="C39" i="21"/>
  <c r="B91" i="29"/>
  <c r="C8" i="21"/>
  <c r="G47" i="4"/>
  <c r="B8" i="4" l="1"/>
  <c r="M7" i="4"/>
  <c r="A9" i="8" s="1"/>
  <c r="B18" i="4"/>
  <c r="M15" i="4"/>
  <c r="A17" i="8" s="1"/>
  <c r="H42" i="4"/>
  <c r="J42" i="4" s="1"/>
  <c r="J19" i="21"/>
  <c r="I103" i="29" s="1"/>
  <c r="J18" i="21"/>
  <c r="I102" i="29" s="1"/>
  <c r="J17" i="21"/>
  <c r="I101" i="29" s="1"/>
  <c r="J16" i="21"/>
  <c r="I100" i="29" s="1"/>
  <c r="J15" i="21"/>
  <c r="I99" i="29" s="1"/>
  <c r="J14" i="21"/>
  <c r="I98" i="29" s="1"/>
  <c r="J13" i="21"/>
  <c r="I97" i="29" s="1"/>
  <c r="J12" i="21"/>
  <c r="I96" i="29" s="1"/>
  <c r="J11" i="21"/>
  <c r="I95" i="29" s="1"/>
  <c r="J10" i="21"/>
  <c r="I94" i="29" s="1"/>
  <c r="J9" i="21"/>
  <c r="I93" i="29" s="1"/>
  <c r="J8" i="21"/>
  <c r="I92" i="29" s="1"/>
  <c r="J7" i="21"/>
  <c r="I91" i="29" s="1"/>
  <c r="J6" i="21"/>
  <c r="I90" i="29" s="1"/>
  <c r="J26" i="21"/>
  <c r="I110" i="29" s="1"/>
  <c r="J25" i="21"/>
  <c r="I109" i="29" s="1"/>
  <c r="J24" i="21"/>
  <c r="I108" i="29" s="1"/>
  <c r="J23" i="21"/>
  <c r="I107" i="29" s="1"/>
  <c r="J22" i="21"/>
  <c r="I106" i="29" s="1"/>
  <c r="J21" i="21"/>
  <c r="I105" i="29" s="1"/>
  <c r="J20" i="21"/>
  <c r="I104" i="29" s="1"/>
  <c r="J5" i="21"/>
  <c r="I89" i="29" s="1"/>
  <c r="J4" i="21"/>
  <c r="I88" i="29" s="1"/>
  <c r="J3" i="21"/>
  <c r="I87" i="29" s="1"/>
  <c r="K1" i="21"/>
  <c r="C40" i="21"/>
  <c r="H40" i="4"/>
  <c r="B92" i="29"/>
  <c r="C9" i="21"/>
  <c r="H41" i="4"/>
  <c r="J41" i="4" s="1"/>
  <c r="A45" i="5"/>
  <c r="A26" i="7"/>
  <c r="B19" i="4" l="1"/>
  <c r="M16" i="4"/>
  <c r="A18" i="8" s="1"/>
  <c r="B9" i="4"/>
  <c r="M8" i="4"/>
  <c r="A10" i="8" s="1"/>
  <c r="I13" i="4"/>
  <c r="J13" i="4" s="1"/>
  <c r="C10" i="21"/>
  <c r="B93" i="29"/>
  <c r="C41" i="21"/>
  <c r="A27" i="7"/>
  <c r="A46" i="5"/>
  <c r="J40" i="4"/>
  <c r="K26" i="21"/>
  <c r="J110" i="29" s="1"/>
  <c r="K25" i="21"/>
  <c r="J109" i="29" s="1"/>
  <c r="K24" i="21"/>
  <c r="J108" i="29" s="1"/>
  <c r="K23" i="21"/>
  <c r="J107" i="29" s="1"/>
  <c r="K22" i="21"/>
  <c r="J106" i="29" s="1"/>
  <c r="K21" i="21"/>
  <c r="J105" i="29" s="1"/>
  <c r="K20" i="21"/>
  <c r="J104" i="29" s="1"/>
  <c r="K19" i="21"/>
  <c r="J103" i="29" s="1"/>
  <c r="K18" i="21"/>
  <c r="J102" i="29" s="1"/>
  <c r="K17" i="21"/>
  <c r="J101" i="29" s="1"/>
  <c r="K16" i="21"/>
  <c r="J100" i="29" s="1"/>
  <c r="K15" i="21"/>
  <c r="J99" i="29" s="1"/>
  <c r="K14" i="21"/>
  <c r="J98" i="29" s="1"/>
  <c r="K13" i="21"/>
  <c r="J97" i="29" s="1"/>
  <c r="K12" i="21"/>
  <c r="J96" i="29" s="1"/>
  <c r="K11" i="21"/>
  <c r="J95" i="29" s="1"/>
  <c r="K10" i="21"/>
  <c r="J94" i="29" s="1"/>
  <c r="K9" i="21"/>
  <c r="J93" i="29" s="1"/>
  <c r="K8" i="21"/>
  <c r="J92" i="29" s="1"/>
  <c r="K7" i="21"/>
  <c r="J91" i="29" s="1"/>
  <c r="K6" i="21"/>
  <c r="J90" i="29" s="1"/>
  <c r="K5" i="21"/>
  <c r="J89" i="29" s="1"/>
  <c r="K4" i="21"/>
  <c r="J88" i="29" s="1"/>
  <c r="K3" i="21"/>
  <c r="J87" i="29" s="1"/>
  <c r="L1" i="21"/>
  <c r="B10" i="4" l="1"/>
  <c r="M10" i="4" s="1"/>
  <c r="A12" i="8" s="1"/>
  <c r="M9" i="4"/>
  <c r="A11" i="8" s="1"/>
  <c r="B20" i="4"/>
  <c r="M17" i="4"/>
  <c r="A19" i="8" s="1"/>
  <c r="O27" i="4"/>
  <c r="O23" i="4"/>
  <c r="A47" i="5"/>
  <c r="A28" i="7"/>
  <c r="B94" i="29"/>
  <c r="C11" i="21"/>
  <c r="O20" i="4"/>
  <c r="O24" i="4"/>
  <c r="C42" i="21"/>
  <c r="O16" i="4"/>
  <c r="H14" i="4"/>
  <c r="O18" i="4"/>
  <c r="O15" i="4"/>
  <c r="O25" i="4"/>
  <c r="O21" i="4"/>
  <c r="O28" i="4"/>
  <c r="O26" i="4"/>
  <c r="O22" i="4"/>
  <c r="L26" i="21"/>
  <c r="K110" i="29" s="1"/>
  <c r="L25" i="21"/>
  <c r="K109" i="29" s="1"/>
  <c r="L24" i="21"/>
  <c r="K108" i="29" s="1"/>
  <c r="L23" i="21"/>
  <c r="K107" i="29" s="1"/>
  <c r="L22" i="21"/>
  <c r="K106" i="29" s="1"/>
  <c r="L21" i="21"/>
  <c r="K105" i="29" s="1"/>
  <c r="L20" i="21"/>
  <c r="K104" i="29" s="1"/>
  <c r="L19" i="21"/>
  <c r="K103" i="29" s="1"/>
  <c r="L18" i="21"/>
  <c r="K102" i="29" s="1"/>
  <c r="L17" i="21"/>
  <c r="K101" i="29" s="1"/>
  <c r="L16" i="21"/>
  <c r="K100" i="29" s="1"/>
  <c r="L15" i="21"/>
  <c r="K99" i="29" s="1"/>
  <c r="L14" i="21"/>
  <c r="K98" i="29" s="1"/>
  <c r="L13" i="21"/>
  <c r="K97" i="29" s="1"/>
  <c r="L12" i="21"/>
  <c r="K96" i="29" s="1"/>
  <c r="L11" i="21"/>
  <c r="K95" i="29" s="1"/>
  <c r="L10" i="21"/>
  <c r="K94" i="29" s="1"/>
  <c r="L9" i="21"/>
  <c r="K93" i="29" s="1"/>
  <c r="L8" i="21"/>
  <c r="K92" i="29" s="1"/>
  <c r="L7" i="21"/>
  <c r="K91" i="29" s="1"/>
  <c r="L6" i="21"/>
  <c r="K90" i="29" s="1"/>
  <c r="M1" i="21"/>
  <c r="L5" i="21"/>
  <c r="K89" i="29" s="1"/>
  <c r="L4" i="21"/>
  <c r="K88" i="29" s="1"/>
  <c r="L3" i="21"/>
  <c r="K87" i="29" s="1"/>
  <c r="H2" i="4"/>
  <c r="M2" i="4"/>
  <c r="O19" i="4"/>
  <c r="O17" i="4"/>
  <c r="I14" i="4" l="1"/>
  <c r="M18" i="4"/>
  <c r="A20" i="8" s="1"/>
  <c r="B21" i="4"/>
  <c r="M19" i="4" s="1"/>
  <c r="A21" i="8" s="1"/>
  <c r="I2" i="4"/>
  <c r="J2" i="4" s="1"/>
  <c r="L2" i="4"/>
  <c r="C18" i="8"/>
  <c r="A29" i="7"/>
  <c r="A48" i="5"/>
  <c r="C25" i="8"/>
  <c r="C21" i="8"/>
  <c r="A4" i="8"/>
  <c r="C24" i="8"/>
  <c r="C23" i="8"/>
  <c r="C17" i="8"/>
  <c r="N11" i="4"/>
  <c r="C43" i="21"/>
  <c r="C26" i="8"/>
  <c r="N20" i="4"/>
  <c r="B95" i="29"/>
  <c r="C12" i="21"/>
  <c r="C29" i="8"/>
  <c r="C19" i="8"/>
  <c r="N1" i="21"/>
  <c r="C28" i="8"/>
  <c r="C30" i="8"/>
  <c r="C27" i="8"/>
  <c r="C20" i="8"/>
  <c r="C22" i="8"/>
  <c r="H15" i="4" l="1"/>
  <c r="J14" i="4"/>
  <c r="I15" i="4"/>
  <c r="A49" i="5"/>
  <c r="A30" i="7"/>
  <c r="B13" i="8"/>
  <c r="N5" i="21"/>
  <c r="M89" i="29" s="1"/>
  <c r="N4" i="21"/>
  <c r="M88" i="29" s="1"/>
  <c r="N3" i="21"/>
  <c r="M87" i="29" s="1"/>
  <c r="O1" i="21"/>
  <c r="N26" i="21"/>
  <c r="M110" i="29" s="1"/>
  <c r="N25" i="21"/>
  <c r="M109" i="29" s="1"/>
  <c r="N24" i="21"/>
  <c r="M108" i="29" s="1"/>
  <c r="N23" i="21"/>
  <c r="M107" i="29" s="1"/>
  <c r="N22" i="21"/>
  <c r="M106" i="29" s="1"/>
  <c r="N21" i="21"/>
  <c r="M105" i="29" s="1"/>
  <c r="N20" i="21"/>
  <c r="M104" i="29" s="1"/>
  <c r="N19" i="21"/>
  <c r="M103" i="29" s="1"/>
  <c r="N18" i="21"/>
  <c r="M102" i="29" s="1"/>
  <c r="N17" i="21"/>
  <c r="M101" i="29" s="1"/>
  <c r="N16" i="21"/>
  <c r="M100" i="29" s="1"/>
  <c r="N15" i="21"/>
  <c r="M99" i="29" s="1"/>
  <c r="N14" i="21"/>
  <c r="M98" i="29" s="1"/>
  <c r="N13" i="21"/>
  <c r="M97" i="29" s="1"/>
  <c r="N12" i="21"/>
  <c r="M96" i="29" s="1"/>
  <c r="N11" i="21"/>
  <c r="M95" i="29" s="1"/>
  <c r="N10" i="21"/>
  <c r="M94" i="29" s="1"/>
  <c r="N9" i="21"/>
  <c r="M93" i="29" s="1"/>
  <c r="N8" i="21"/>
  <c r="M92" i="29" s="1"/>
  <c r="N7" i="21"/>
  <c r="M91" i="29" s="1"/>
  <c r="N6" i="21"/>
  <c r="M90" i="29" s="1"/>
  <c r="C44" i="21"/>
  <c r="B96" i="29"/>
  <c r="C13" i="21"/>
  <c r="H3" i="4"/>
  <c r="N21" i="4"/>
  <c r="B22" i="8"/>
  <c r="N12" i="4" l="1"/>
  <c r="H16" i="4"/>
  <c r="J15" i="4"/>
  <c r="I16" i="4"/>
  <c r="J16" i="4" s="1"/>
  <c r="I3" i="4"/>
  <c r="J3" i="4" s="1"/>
  <c r="N2" i="4"/>
  <c r="C45" i="21"/>
  <c r="N13" i="4"/>
  <c r="B14" i="8"/>
  <c r="A31" i="7"/>
  <c r="A50" i="5"/>
  <c r="C14" i="21"/>
  <c r="B97" i="29"/>
  <c r="N22" i="4"/>
  <c r="B23" i="8"/>
  <c r="O26" i="21"/>
  <c r="N110" i="29" s="1"/>
  <c r="O25" i="21"/>
  <c r="N109" i="29" s="1"/>
  <c r="O24" i="21"/>
  <c r="N108" i="29" s="1"/>
  <c r="O23" i="21"/>
  <c r="N107" i="29" s="1"/>
  <c r="O22" i="21"/>
  <c r="N106" i="29" s="1"/>
  <c r="O21" i="21"/>
  <c r="N105" i="29" s="1"/>
  <c r="O20" i="21"/>
  <c r="N104" i="29" s="1"/>
  <c r="O19" i="21"/>
  <c r="N103" i="29" s="1"/>
  <c r="O18" i="21"/>
  <c r="N102" i="29" s="1"/>
  <c r="O17" i="21"/>
  <c r="N101" i="29" s="1"/>
  <c r="O16" i="21"/>
  <c r="N100" i="29" s="1"/>
  <c r="O15" i="21"/>
  <c r="N99" i="29" s="1"/>
  <c r="O14" i="21"/>
  <c r="N98" i="29" s="1"/>
  <c r="O13" i="21"/>
  <c r="N97" i="29" s="1"/>
  <c r="O12" i="21"/>
  <c r="N96" i="29" s="1"/>
  <c r="O11" i="21"/>
  <c r="N95" i="29" s="1"/>
  <c r="O10" i="21"/>
  <c r="N94" i="29" s="1"/>
  <c r="O9" i="21"/>
  <c r="N93" i="29" s="1"/>
  <c r="O8" i="21"/>
  <c r="N92" i="29" s="1"/>
  <c r="O7" i="21"/>
  <c r="N91" i="29" s="1"/>
  <c r="O6" i="21"/>
  <c r="N90" i="29" s="1"/>
  <c r="O5" i="21"/>
  <c r="N89" i="29" s="1"/>
  <c r="O4" i="21"/>
  <c r="N88" i="29" s="1"/>
  <c r="O3" i="21"/>
  <c r="N87" i="29" s="1"/>
  <c r="P1" i="21"/>
  <c r="H4" i="4" l="1"/>
  <c r="I4" i="4" s="1"/>
  <c r="J4" i="4" s="1"/>
  <c r="B98" i="29"/>
  <c r="C15" i="21"/>
  <c r="B24" i="8"/>
  <c r="B15" i="8"/>
  <c r="B4" i="8"/>
  <c r="C46" i="21"/>
  <c r="P26" i="21"/>
  <c r="O110" i="29" s="1"/>
  <c r="P25" i="21"/>
  <c r="O109" i="29" s="1"/>
  <c r="P24" i="21"/>
  <c r="O108" i="29" s="1"/>
  <c r="P23" i="21"/>
  <c r="O107" i="29" s="1"/>
  <c r="P22" i="21"/>
  <c r="O106" i="29" s="1"/>
  <c r="P21" i="21"/>
  <c r="O105" i="29" s="1"/>
  <c r="P20" i="21"/>
  <c r="O104" i="29" s="1"/>
  <c r="P19" i="21"/>
  <c r="O103" i="29" s="1"/>
  <c r="P18" i="21"/>
  <c r="O102" i="29" s="1"/>
  <c r="P17" i="21"/>
  <c r="O101" i="29" s="1"/>
  <c r="P16" i="21"/>
  <c r="O100" i="29" s="1"/>
  <c r="P15" i="21"/>
  <c r="O99" i="29" s="1"/>
  <c r="P14" i="21"/>
  <c r="O98" i="29" s="1"/>
  <c r="P13" i="21"/>
  <c r="O97" i="29" s="1"/>
  <c r="P12" i="21"/>
  <c r="O96" i="29" s="1"/>
  <c r="P11" i="21"/>
  <c r="O95" i="29" s="1"/>
  <c r="P10" i="21"/>
  <c r="O94" i="29" s="1"/>
  <c r="P9" i="21"/>
  <c r="O93" i="29" s="1"/>
  <c r="P8" i="21"/>
  <c r="O92" i="29" s="1"/>
  <c r="P7" i="21"/>
  <c r="O91" i="29" s="1"/>
  <c r="P6" i="21"/>
  <c r="O90" i="29" s="1"/>
  <c r="Q1" i="21"/>
  <c r="P5" i="21"/>
  <c r="O89" i="29" s="1"/>
  <c r="P4" i="21"/>
  <c r="O88" i="29" s="1"/>
  <c r="P3" i="21"/>
  <c r="O87" i="29" s="1"/>
  <c r="A51" i="5"/>
  <c r="A32" i="7"/>
  <c r="N23" i="4"/>
  <c r="N14" i="4"/>
  <c r="N3" i="4"/>
  <c r="H5" i="4" l="1"/>
  <c r="I5" i="4" s="1"/>
  <c r="J5" i="4" s="1"/>
  <c r="B16" i="8"/>
  <c r="A33" i="7"/>
  <c r="A52" i="5"/>
  <c r="C47" i="21"/>
  <c r="Q26" i="21"/>
  <c r="P110" i="29" s="1"/>
  <c r="Q25" i="21"/>
  <c r="P109" i="29" s="1"/>
  <c r="Q24" i="21"/>
  <c r="P108" i="29" s="1"/>
  <c r="Q23" i="21"/>
  <c r="P107" i="29" s="1"/>
  <c r="Q22" i="21"/>
  <c r="P106" i="29" s="1"/>
  <c r="Q21" i="21"/>
  <c r="P105" i="29" s="1"/>
  <c r="Q20" i="21"/>
  <c r="P104" i="29" s="1"/>
  <c r="R1" i="21"/>
  <c r="Q19" i="21"/>
  <c r="P103" i="29" s="1"/>
  <c r="Q18" i="21"/>
  <c r="P102" i="29" s="1"/>
  <c r="Q17" i="21"/>
  <c r="P101" i="29" s="1"/>
  <c r="Q16" i="21"/>
  <c r="P100" i="29" s="1"/>
  <c r="Q15" i="21"/>
  <c r="P99" i="29" s="1"/>
  <c r="Q14" i="21"/>
  <c r="P98" i="29" s="1"/>
  <c r="Q13" i="21"/>
  <c r="P97" i="29" s="1"/>
  <c r="Q12" i="21"/>
  <c r="P96" i="29" s="1"/>
  <c r="Q11" i="21"/>
  <c r="P95" i="29" s="1"/>
  <c r="Q10" i="21"/>
  <c r="P94" i="29" s="1"/>
  <c r="Q9" i="21"/>
  <c r="P93" i="29" s="1"/>
  <c r="Q8" i="21"/>
  <c r="P92" i="29" s="1"/>
  <c r="Q7" i="21"/>
  <c r="P91" i="29" s="1"/>
  <c r="Q6" i="21"/>
  <c r="P90" i="29" s="1"/>
  <c r="Q5" i="21"/>
  <c r="P89" i="29" s="1"/>
  <c r="Q4" i="21"/>
  <c r="P88" i="29" s="1"/>
  <c r="Q3" i="21"/>
  <c r="P87" i="29" s="1"/>
  <c r="N4" i="4"/>
  <c r="B99" i="29"/>
  <c r="C16" i="21"/>
  <c r="B5" i="8"/>
  <c r="B25" i="8"/>
  <c r="N24" i="4"/>
  <c r="N15" i="4"/>
  <c r="C48" i="21" l="1"/>
  <c r="A53" i="5"/>
  <c r="A34" i="7"/>
  <c r="B17" i="8"/>
  <c r="B6" i="8"/>
  <c r="N5" i="4"/>
  <c r="B26" i="8"/>
  <c r="B100" i="29"/>
  <c r="C17" i="21"/>
  <c r="R26" i="21"/>
  <c r="Q110" i="29" s="1"/>
  <c r="R25" i="21"/>
  <c r="Q109" i="29" s="1"/>
  <c r="R24" i="21"/>
  <c r="Q108" i="29" s="1"/>
  <c r="R23" i="21"/>
  <c r="Q107" i="29" s="1"/>
  <c r="R22" i="21"/>
  <c r="Q106" i="29" s="1"/>
  <c r="R21" i="21"/>
  <c r="Q105" i="29" s="1"/>
  <c r="R20" i="21"/>
  <c r="Q104" i="29" s="1"/>
  <c r="R19" i="21"/>
  <c r="Q103" i="29" s="1"/>
  <c r="R18" i="21"/>
  <c r="Q102" i="29" s="1"/>
  <c r="R17" i="21"/>
  <c r="Q101" i="29" s="1"/>
  <c r="R16" i="21"/>
  <c r="Q100" i="29" s="1"/>
  <c r="R15" i="21"/>
  <c r="Q99" i="29" s="1"/>
  <c r="R14" i="21"/>
  <c r="Q98" i="29" s="1"/>
  <c r="R13" i="21"/>
  <c r="Q97" i="29" s="1"/>
  <c r="R12" i="21"/>
  <c r="Q96" i="29" s="1"/>
  <c r="R11" i="21"/>
  <c r="Q95" i="29" s="1"/>
  <c r="R10" i="21"/>
  <c r="Q94" i="29" s="1"/>
  <c r="R9" i="21"/>
  <c r="Q93" i="29" s="1"/>
  <c r="R8" i="21"/>
  <c r="Q92" i="29" s="1"/>
  <c r="R7" i="21"/>
  <c r="Q91" i="29" s="1"/>
  <c r="R6" i="21"/>
  <c r="Q90" i="29" s="1"/>
  <c r="R5" i="21"/>
  <c r="Q89" i="29" s="1"/>
  <c r="R4" i="21"/>
  <c r="Q88" i="29" s="1"/>
  <c r="R3" i="21"/>
  <c r="Q87" i="29" s="1"/>
  <c r="S1" i="21"/>
  <c r="N25" i="4"/>
  <c r="N16" i="4"/>
  <c r="N6" i="4" l="1"/>
  <c r="N17" i="4"/>
  <c r="B27" i="8"/>
  <c r="S26" i="21"/>
  <c r="R110" i="29" s="1"/>
  <c r="S25" i="21"/>
  <c r="R109" i="29" s="1"/>
  <c r="S24" i="21"/>
  <c r="R108" i="29" s="1"/>
  <c r="S23" i="21"/>
  <c r="R107" i="29" s="1"/>
  <c r="S22" i="21"/>
  <c r="R106" i="29" s="1"/>
  <c r="S21" i="21"/>
  <c r="R105" i="29" s="1"/>
  <c r="S20" i="21"/>
  <c r="R104" i="29" s="1"/>
  <c r="S19" i="21"/>
  <c r="R103" i="29" s="1"/>
  <c r="S18" i="21"/>
  <c r="R102" i="29" s="1"/>
  <c r="S17" i="21"/>
  <c r="R101" i="29" s="1"/>
  <c r="S16" i="21"/>
  <c r="R100" i="29" s="1"/>
  <c r="S15" i="21"/>
  <c r="R99" i="29" s="1"/>
  <c r="S14" i="21"/>
  <c r="R98" i="29" s="1"/>
  <c r="S13" i="21"/>
  <c r="R97" i="29" s="1"/>
  <c r="S12" i="21"/>
  <c r="R96" i="29" s="1"/>
  <c r="S11" i="21"/>
  <c r="R95" i="29" s="1"/>
  <c r="S10" i="21"/>
  <c r="R94" i="29" s="1"/>
  <c r="S9" i="21"/>
  <c r="R93" i="29" s="1"/>
  <c r="S8" i="21"/>
  <c r="R92" i="29" s="1"/>
  <c r="S7" i="21"/>
  <c r="R91" i="29" s="1"/>
  <c r="S6" i="21"/>
  <c r="R90" i="29" s="1"/>
  <c r="S5" i="21"/>
  <c r="R89" i="29" s="1"/>
  <c r="S4" i="21"/>
  <c r="R88" i="29" s="1"/>
  <c r="S3" i="21"/>
  <c r="R87" i="29" s="1"/>
  <c r="T1" i="21"/>
  <c r="B18" i="8"/>
  <c r="N26" i="4"/>
  <c r="C18" i="21"/>
  <c r="B101" i="29"/>
  <c r="C49" i="21"/>
  <c r="B7" i="8"/>
  <c r="A35" i="7"/>
  <c r="A54" i="5"/>
  <c r="N27" i="4" l="1"/>
  <c r="B102" i="29"/>
  <c r="C19" i="21"/>
  <c r="T26" i="21"/>
  <c r="S110" i="29" s="1"/>
  <c r="T25" i="21"/>
  <c r="S109" i="29" s="1"/>
  <c r="T24" i="21"/>
  <c r="S108" i="29" s="1"/>
  <c r="T23" i="21"/>
  <c r="S107" i="29" s="1"/>
  <c r="T22" i="21"/>
  <c r="S106" i="29" s="1"/>
  <c r="T21" i="21"/>
  <c r="S105" i="29" s="1"/>
  <c r="T20" i="21"/>
  <c r="S104" i="29" s="1"/>
  <c r="T19" i="21"/>
  <c r="S103" i="29" s="1"/>
  <c r="T18" i="21"/>
  <c r="S102" i="29" s="1"/>
  <c r="T17" i="21"/>
  <c r="S101" i="29" s="1"/>
  <c r="T16" i="21"/>
  <c r="S100" i="29" s="1"/>
  <c r="T15" i="21"/>
  <c r="S99" i="29" s="1"/>
  <c r="T14" i="21"/>
  <c r="S98" i="29" s="1"/>
  <c r="T13" i="21"/>
  <c r="S97" i="29" s="1"/>
  <c r="T12" i="21"/>
  <c r="S96" i="29" s="1"/>
  <c r="T11" i="21"/>
  <c r="S95" i="29" s="1"/>
  <c r="T10" i="21"/>
  <c r="S94" i="29" s="1"/>
  <c r="T9" i="21"/>
  <c r="S93" i="29" s="1"/>
  <c r="T8" i="21"/>
  <c r="S92" i="29" s="1"/>
  <c r="T7" i="21"/>
  <c r="S91" i="29" s="1"/>
  <c r="T6" i="21"/>
  <c r="S90" i="29" s="1"/>
  <c r="T5" i="21"/>
  <c r="S89" i="29" s="1"/>
  <c r="T4" i="21"/>
  <c r="S88" i="29" s="1"/>
  <c r="T3" i="21"/>
  <c r="S87" i="29" s="1"/>
  <c r="U1" i="21"/>
  <c r="B8" i="8"/>
  <c r="N18" i="4"/>
  <c r="A55" i="5"/>
  <c r="A36" i="7"/>
  <c r="N28" i="4"/>
  <c r="C50" i="21"/>
  <c r="N7" i="4"/>
  <c r="B28" i="8"/>
  <c r="J22" i="4"/>
  <c r="B19" i="8"/>
  <c r="N19" i="4" l="1"/>
  <c r="N8" i="4"/>
  <c r="B9" i="8"/>
  <c r="A37" i="7"/>
  <c r="A56" i="5"/>
  <c r="U26" i="21"/>
  <c r="T110" i="29" s="1"/>
  <c r="U25" i="21"/>
  <c r="T109" i="29" s="1"/>
  <c r="U24" i="21"/>
  <c r="T108" i="29" s="1"/>
  <c r="U23" i="21"/>
  <c r="T107" i="29" s="1"/>
  <c r="U22" i="21"/>
  <c r="T106" i="29" s="1"/>
  <c r="U21" i="21"/>
  <c r="T105" i="29" s="1"/>
  <c r="U20" i="21"/>
  <c r="T104" i="29" s="1"/>
  <c r="V1" i="21"/>
  <c r="U19" i="21"/>
  <c r="T103" i="29" s="1"/>
  <c r="U18" i="21"/>
  <c r="T102" i="29" s="1"/>
  <c r="U17" i="21"/>
  <c r="T101" i="29" s="1"/>
  <c r="U16" i="21"/>
  <c r="T100" i="29" s="1"/>
  <c r="U15" i="21"/>
  <c r="T99" i="29" s="1"/>
  <c r="U14" i="21"/>
  <c r="T98" i="29" s="1"/>
  <c r="U13" i="21"/>
  <c r="T97" i="29" s="1"/>
  <c r="U12" i="21"/>
  <c r="T96" i="29" s="1"/>
  <c r="U11" i="21"/>
  <c r="T95" i="29" s="1"/>
  <c r="U10" i="21"/>
  <c r="T94" i="29" s="1"/>
  <c r="U9" i="21"/>
  <c r="T93" i="29" s="1"/>
  <c r="U8" i="21"/>
  <c r="T92" i="29" s="1"/>
  <c r="U7" i="21"/>
  <c r="T91" i="29" s="1"/>
  <c r="U6" i="21"/>
  <c r="T90" i="29" s="1"/>
  <c r="U5" i="21"/>
  <c r="T89" i="29" s="1"/>
  <c r="U4" i="21"/>
  <c r="T88" i="29" s="1"/>
  <c r="U3" i="21"/>
  <c r="T87" i="29" s="1"/>
  <c r="B30" i="8"/>
  <c r="B20" i="8"/>
  <c r="B29" i="8"/>
  <c r="C51" i="21"/>
  <c r="B103" i="29"/>
  <c r="C20" i="21"/>
  <c r="V4" i="21" l="1"/>
  <c r="U88" i="29" s="1"/>
  <c r="V3" i="21"/>
  <c r="U87" i="29" s="1"/>
  <c r="W1" i="21"/>
  <c r="V26" i="21"/>
  <c r="U110" i="29" s="1"/>
  <c r="V25" i="21"/>
  <c r="U109" i="29" s="1"/>
  <c r="V24" i="21"/>
  <c r="U108" i="29" s="1"/>
  <c r="V23" i="21"/>
  <c r="U107" i="29" s="1"/>
  <c r="V22" i="21"/>
  <c r="U106" i="29" s="1"/>
  <c r="V21" i="21"/>
  <c r="U105" i="29" s="1"/>
  <c r="V20" i="21"/>
  <c r="U104" i="29" s="1"/>
  <c r="V19" i="21"/>
  <c r="U103" i="29" s="1"/>
  <c r="V18" i="21"/>
  <c r="U102" i="29" s="1"/>
  <c r="V17" i="21"/>
  <c r="U101" i="29" s="1"/>
  <c r="V16" i="21"/>
  <c r="U100" i="29" s="1"/>
  <c r="V15" i="21"/>
  <c r="U99" i="29" s="1"/>
  <c r="V14" i="21"/>
  <c r="U98" i="29" s="1"/>
  <c r="V13" i="21"/>
  <c r="U97" i="29" s="1"/>
  <c r="V12" i="21"/>
  <c r="U96" i="29" s="1"/>
  <c r="V11" i="21"/>
  <c r="U95" i="29" s="1"/>
  <c r="V10" i="21"/>
  <c r="U94" i="29" s="1"/>
  <c r="V9" i="21"/>
  <c r="U93" i="29" s="1"/>
  <c r="V8" i="21"/>
  <c r="U92" i="29" s="1"/>
  <c r="V7" i="21"/>
  <c r="U91" i="29" s="1"/>
  <c r="V6" i="21"/>
  <c r="U90" i="29" s="1"/>
  <c r="V5" i="21"/>
  <c r="U89" i="29" s="1"/>
  <c r="B10" i="8"/>
  <c r="C52" i="21"/>
  <c r="A57" i="5"/>
  <c r="A38" i="7"/>
  <c r="B21" i="8"/>
  <c r="N9" i="4"/>
  <c r="B104" i="29"/>
  <c r="C21" i="21"/>
  <c r="N10" i="4"/>
  <c r="W26" i="21" l="1"/>
  <c r="V110" i="29" s="1"/>
  <c r="W25" i="21"/>
  <c r="V109" i="29" s="1"/>
  <c r="W24" i="21"/>
  <c r="V108" i="29" s="1"/>
  <c r="W23" i="21"/>
  <c r="V107" i="29" s="1"/>
  <c r="W22" i="21"/>
  <c r="V106" i="29" s="1"/>
  <c r="W21" i="21"/>
  <c r="V105" i="29" s="1"/>
  <c r="W20" i="21"/>
  <c r="V104" i="29" s="1"/>
  <c r="W19" i="21"/>
  <c r="V103" i="29" s="1"/>
  <c r="W18" i="21"/>
  <c r="V102" i="29" s="1"/>
  <c r="W17" i="21"/>
  <c r="V101" i="29" s="1"/>
  <c r="W16" i="21"/>
  <c r="V100" i="29" s="1"/>
  <c r="W15" i="21"/>
  <c r="V99" i="29" s="1"/>
  <c r="W14" i="21"/>
  <c r="V98" i="29" s="1"/>
  <c r="W13" i="21"/>
  <c r="V97" i="29" s="1"/>
  <c r="W12" i="21"/>
  <c r="V96" i="29" s="1"/>
  <c r="W11" i="21"/>
  <c r="V95" i="29" s="1"/>
  <c r="W10" i="21"/>
  <c r="V94" i="29" s="1"/>
  <c r="W9" i="21"/>
  <c r="V93" i="29" s="1"/>
  <c r="W8" i="21"/>
  <c r="V92" i="29" s="1"/>
  <c r="W7" i="21"/>
  <c r="V91" i="29" s="1"/>
  <c r="W6" i="21"/>
  <c r="V90" i="29" s="1"/>
  <c r="W5" i="21"/>
  <c r="V89" i="29" s="1"/>
  <c r="W4" i="21"/>
  <c r="V88" i="29" s="1"/>
  <c r="W3" i="21"/>
  <c r="V87" i="29" s="1"/>
  <c r="X1" i="21"/>
  <c r="C53" i="21"/>
  <c r="B12" i="8"/>
  <c r="B11" i="8"/>
  <c r="C22" i="21"/>
  <c r="B105" i="29"/>
  <c r="A39" i="7"/>
  <c r="A58" i="5"/>
  <c r="C54" i="21" l="1"/>
  <c r="A59" i="5"/>
  <c r="A40" i="7"/>
  <c r="B106" i="29"/>
  <c r="C23" i="21"/>
  <c r="X26" i="21"/>
  <c r="W110" i="29" s="1"/>
  <c r="X25" i="21"/>
  <c r="W109" i="29" s="1"/>
  <c r="X24" i="21"/>
  <c r="W108" i="29" s="1"/>
  <c r="X23" i="21"/>
  <c r="W107" i="29" s="1"/>
  <c r="X22" i="21"/>
  <c r="W106" i="29" s="1"/>
  <c r="X21" i="21"/>
  <c r="W105" i="29" s="1"/>
  <c r="X20" i="21"/>
  <c r="W104" i="29" s="1"/>
  <c r="X19" i="21"/>
  <c r="W103" i="29" s="1"/>
  <c r="X18" i="21"/>
  <c r="W102" i="29" s="1"/>
  <c r="X17" i="21"/>
  <c r="W101" i="29" s="1"/>
  <c r="X16" i="21"/>
  <c r="W100" i="29" s="1"/>
  <c r="X15" i="21"/>
  <c r="W99" i="29" s="1"/>
  <c r="X14" i="21"/>
  <c r="W98" i="29" s="1"/>
  <c r="X13" i="21"/>
  <c r="W97" i="29" s="1"/>
  <c r="X12" i="21"/>
  <c r="W96" i="29" s="1"/>
  <c r="X11" i="21"/>
  <c r="W95" i="29" s="1"/>
  <c r="X10" i="21"/>
  <c r="W94" i="29" s="1"/>
  <c r="X9" i="21"/>
  <c r="W93" i="29" s="1"/>
  <c r="X8" i="21"/>
  <c r="W92" i="29" s="1"/>
  <c r="X7" i="21"/>
  <c r="W91" i="29" s="1"/>
  <c r="X6" i="21"/>
  <c r="W90" i="29" s="1"/>
  <c r="X5" i="21"/>
  <c r="W89" i="29" s="1"/>
  <c r="Y1" i="21"/>
  <c r="X4" i="21"/>
  <c r="W88" i="29" s="1"/>
  <c r="X3" i="21"/>
  <c r="W87" i="29" s="1"/>
  <c r="Z1" i="21" l="1"/>
  <c r="C55" i="21"/>
  <c r="A41" i="7"/>
  <c r="A60" i="5"/>
  <c r="B107" i="29"/>
  <c r="C24" i="21"/>
  <c r="A61" i="5" l="1"/>
  <c r="A42" i="7"/>
  <c r="B108" i="29"/>
  <c r="C25" i="21"/>
  <c r="C56" i="21"/>
  <c r="Z18" i="21"/>
  <c r="Y102" i="29" s="1"/>
  <c r="Z17" i="21"/>
  <c r="Y101" i="29" s="1"/>
  <c r="Z16" i="21"/>
  <c r="Y100" i="29" s="1"/>
  <c r="Z15" i="21"/>
  <c r="Y99" i="29" s="1"/>
  <c r="Z14" i="21"/>
  <c r="Y98" i="29" s="1"/>
  <c r="Z13" i="21"/>
  <c r="Y97" i="29" s="1"/>
  <c r="Z12" i="21"/>
  <c r="Y96" i="29" s="1"/>
  <c r="Z11" i="21"/>
  <c r="Y95" i="29" s="1"/>
  <c r="Z10" i="21"/>
  <c r="Y94" i="29" s="1"/>
  <c r="Z9" i="21"/>
  <c r="Y93" i="29" s="1"/>
  <c r="Z8" i="21"/>
  <c r="Y92" i="29" s="1"/>
  <c r="Z7" i="21"/>
  <c r="Y91" i="29" s="1"/>
  <c r="Z6" i="21"/>
  <c r="Y90" i="29" s="1"/>
  <c r="Z5" i="21"/>
  <c r="Y89" i="29" s="1"/>
  <c r="Z26" i="21"/>
  <c r="Y110" i="29" s="1"/>
  <c r="Z25" i="21"/>
  <c r="Y109" i="29" s="1"/>
  <c r="Z24" i="21"/>
  <c r="Y108" i="29" s="1"/>
  <c r="Z23" i="21"/>
  <c r="Y107" i="29" s="1"/>
  <c r="Z22" i="21"/>
  <c r="Y106" i="29" s="1"/>
  <c r="Z21" i="21"/>
  <c r="Y105" i="29" s="1"/>
  <c r="Z20" i="21"/>
  <c r="Y104" i="29" s="1"/>
  <c r="Z19" i="21"/>
  <c r="Y103" i="29" s="1"/>
  <c r="Z4" i="21"/>
  <c r="Y88" i="29" s="1"/>
  <c r="Z3" i="21"/>
  <c r="Y87" i="29" s="1"/>
  <c r="AA1" i="21"/>
  <c r="A43" i="7" l="1"/>
  <c r="A62" i="5"/>
  <c r="AB1" i="21"/>
  <c r="C26" i="21"/>
  <c r="B109" i="29"/>
  <c r="AB26" i="21" l="1"/>
  <c r="AA110" i="29" s="1"/>
  <c r="AB25" i="21"/>
  <c r="AA109" i="29" s="1"/>
  <c r="AB24" i="21"/>
  <c r="AA108" i="29" s="1"/>
  <c r="AB23" i="21"/>
  <c r="AA107" i="29" s="1"/>
  <c r="AB22" i="21"/>
  <c r="AA106" i="29" s="1"/>
  <c r="AB21" i="21"/>
  <c r="AA105" i="29" s="1"/>
  <c r="AB20" i="21"/>
  <c r="AA104" i="29" s="1"/>
  <c r="AB19" i="21"/>
  <c r="AA103" i="29" s="1"/>
  <c r="AB18" i="21"/>
  <c r="AA102" i="29" s="1"/>
  <c r="AB17" i="21"/>
  <c r="AA101" i="29" s="1"/>
  <c r="AB16" i="21"/>
  <c r="AA100" i="29" s="1"/>
  <c r="AB15" i="21"/>
  <c r="AA99" i="29" s="1"/>
  <c r="AB14" i="21"/>
  <c r="AA98" i="29" s="1"/>
  <c r="AB13" i="21"/>
  <c r="AA97" i="29" s="1"/>
  <c r="AB12" i="21"/>
  <c r="AA96" i="29" s="1"/>
  <c r="AB11" i="21"/>
  <c r="AA95" i="29" s="1"/>
  <c r="AB10" i="21"/>
  <c r="AA94" i="29" s="1"/>
  <c r="AB9" i="21"/>
  <c r="AA93" i="29" s="1"/>
  <c r="AB8" i="21"/>
  <c r="AA92" i="29" s="1"/>
  <c r="AB7" i="21"/>
  <c r="AA91" i="29" s="1"/>
  <c r="AB6" i="21"/>
  <c r="AA90" i="29" s="1"/>
  <c r="AB5" i="21"/>
  <c r="AA89" i="29" s="1"/>
  <c r="AC1" i="21"/>
  <c r="AB4" i="21"/>
  <c r="AA88" i="29" s="1"/>
  <c r="AB3" i="21"/>
  <c r="AA87" i="29" s="1"/>
  <c r="A63" i="5"/>
  <c r="A44" i="7"/>
  <c r="A64" i="5" s="1"/>
  <c r="B110" i="29"/>
  <c r="AC26" i="21" l="1"/>
  <c r="AB110" i="29" s="1"/>
  <c r="AC25" i="21"/>
  <c r="AB109" i="29" s="1"/>
  <c r="AC24" i="21"/>
  <c r="AB108" i="29" s="1"/>
  <c r="AC23" i="21"/>
  <c r="AB107" i="29" s="1"/>
  <c r="AC22" i="21"/>
  <c r="AB106" i="29" s="1"/>
  <c r="AC21" i="21"/>
  <c r="AB105" i="29" s="1"/>
  <c r="AC20" i="21"/>
  <c r="AB104" i="29" s="1"/>
  <c r="AC19" i="21"/>
  <c r="AB103" i="29" s="1"/>
  <c r="AD1" i="21"/>
  <c r="AC18" i="21"/>
  <c r="AB102" i="29" s="1"/>
  <c r="AC17" i="21"/>
  <c r="AB101" i="29" s="1"/>
  <c r="AC16" i="21"/>
  <c r="AB100" i="29" s="1"/>
  <c r="AC15" i="21"/>
  <c r="AB99" i="29" s="1"/>
  <c r="AC14" i="21"/>
  <c r="AB98" i="29" s="1"/>
  <c r="AC13" i="21"/>
  <c r="AB97" i="29" s="1"/>
  <c r="AC12" i="21"/>
  <c r="AB96" i="29" s="1"/>
  <c r="AC11" i="21"/>
  <c r="AB95" i="29" s="1"/>
  <c r="AC10" i="21"/>
  <c r="AB94" i="29" s="1"/>
  <c r="AC9" i="21"/>
  <c r="AB93" i="29" s="1"/>
  <c r="AC8" i="21"/>
  <c r="AB92" i="29" s="1"/>
  <c r="AC7" i="21"/>
  <c r="AB91" i="29" s="1"/>
  <c r="AC6" i="21"/>
  <c r="AB90" i="29" s="1"/>
  <c r="AC5" i="21"/>
  <c r="AB89" i="29" s="1"/>
  <c r="AC4" i="21"/>
  <c r="AB88" i="29" s="1"/>
  <c r="AC3" i="21"/>
  <c r="AB87" i="29" s="1"/>
  <c r="AD4" i="21" l="1"/>
  <c r="AC88" i="29" s="1"/>
  <c r="AD3" i="21"/>
  <c r="AC87" i="29" s="1"/>
  <c r="AE1" i="21"/>
  <c r="AD26" i="21"/>
  <c r="AC110" i="29" s="1"/>
  <c r="AD25" i="21"/>
  <c r="AC109" i="29" s="1"/>
  <c r="AD24" i="21"/>
  <c r="AC108" i="29" s="1"/>
  <c r="AD23" i="21"/>
  <c r="AC107" i="29" s="1"/>
  <c r="AD22" i="21"/>
  <c r="AC106" i="29" s="1"/>
  <c r="AD21" i="21"/>
  <c r="AC105" i="29" s="1"/>
  <c r="AD20" i="21"/>
  <c r="AC104" i="29" s="1"/>
  <c r="AD19" i="21"/>
  <c r="AC103" i="29" s="1"/>
  <c r="AD18" i="21"/>
  <c r="AC102" i="29" s="1"/>
  <c r="AD17" i="21"/>
  <c r="AC101" i="29" s="1"/>
  <c r="AD16" i="21"/>
  <c r="AC100" i="29" s="1"/>
  <c r="AD15" i="21"/>
  <c r="AC99" i="29" s="1"/>
  <c r="AD14" i="21"/>
  <c r="AC98" i="29" s="1"/>
  <c r="AD13" i="21"/>
  <c r="AC97" i="29" s="1"/>
  <c r="AD12" i="21"/>
  <c r="AC96" i="29" s="1"/>
  <c r="AD11" i="21"/>
  <c r="AC95" i="29" s="1"/>
  <c r="AD10" i="21"/>
  <c r="AC94" i="29" s="1"/>
  <c r="AD9" i="21"/>
  <c r="AC93" i="29" s="1"/>
  <c r="AD8" i="21"/>
  <c r="AC92" i="29" s="1"/>
  <c r="AD7" i="21"/>
  <c r="AC91" i="29" s="1"/>
  <c r="AD6" i="21"/>
  <c r="AC90" i="29" s="1"/>
  <c r="AD5" i="21"/>
  <c r="AC89" i="29" s="1"/>
  <c r="AE26" i="21" l="1"/>
  <c r="AD110" i="29" s="1"/>
  <c r="AE25" i="21"/>
  <c r="AD109" i="29" s="1"/>
  <c r="AE24" i="21"/>
  <c r="AD108" i="29" s="1"/>
  <c r="AE23" i="21"/>
  <c r="AD107" i="29" s="1"/>
  <c r="AE22" i="21"/>
  <c r="AD106" i="29" s="1"/>
  <c r="AE21" i="21"/>
  <c r="AD105" i="29" s="1"/>
  <c r="AE20" i="21"/>
  <c r="AD104" i="29" s="1"/>
  <c r="AE19" i="21"/>
  <c r="AD103" i="29" s="1"/>
  <c r="AE18" i="21"/>
  <c r="AD102" i="29" s="1"/>
  <c r="AE17" i="21"/>
  <c r="AD101" i="29" s="1"/>
  <c r="AE16" i="21"/>
  <c r="AD100" i="29" s="1"/>
  <c r="AE15" i="21"/>
  <c r="AD99" i="29" s="1"/>
  <c r="AE14" i="21"/>
  <c r="AD98" i="29" s="1"/>
  <c r="AE13" i="21"/>
  <c r="AD97" i="29" s="1"/>
  <c r="AE12" i="21"/>
  <c r="AD96" i="29" s="1"/>
  <c r="AE11" i="21"/>
  <c r="AD95" i="29" s="1"/>
  <c r="AE10" i="21"/>
  <c r="AD94" i="29" s="1"/>
  <c r="AE9" i="21"/>
  <c r="AD93" i="29" s="1"/>
  <c r="AE8" i="21"/>
  <c r="AD92" i="29" s="1"/>
  <c r="AE7" i="21"/>
  <c r="AD91" i="29" s="1"/>
  <c r="AE6" i="21"/>
  <c r="AD90" i="29" s="1"/>
  <c r="AE5" i="21"/>
  <c r="AD89" i="29" s="1"/>
  <c r="AE4" i="21"/>
  <c r="AD88" i="29" s="1"/>
  <c r="AE3" i="21"/>
  <c r="AD87" i="29" s="1"/>
  <c r="AF1" i="21"/>
  <c r="AF26" i="21" l="1"/>
  <c r="AE110" i="29" s="1"/>
  <c r="AF25" i="21"/>
  <c r="AE109" i="29" s="1"/>
  <c r="AF24" i="21"/>
  <c r="AE108" i="29" s="1"/>
  <c r="AF23" i="21"/>
  <c r="AE107" i="29" s="1"/>
  <c r="AF22" i="21"/>
  <c r="AE106" i="29" s="1"/>
  <c r="AF21" i="21"/>
  <c r="AE105" i="29" s="1"/>
  <c r="AF20" i="21"/>
  <c r="AE104" i="29" s="1"/>
  <c r="AF19" i="21"/>
  <c r="AE103" i="29" s="1"/>
  <c r="AF18" i="21"/>
  <c r="AE102" i="29" s="1"/>
  <c r="AF17" i="21"/>
  <c r="AE101" i="29" s="1"/>
  <c r="AF16" i="21"/>
  <c r="AE100" i="29" s="1"/>
  <c r="AF15" i="21"/>
  <c r="AE99" i="29" s="1"/>
  <c r="AF14" i="21"/>
  <c r="AE98" i="29" s="1"/>
  <c r="AF13" i="21"/>
  <c r="AE97" i="29" s="1"/>
  <c r="AF12" i="21"/>
  <c r="AE96" i="29" s="1"/>
  <c r="AF11" i="21"/>
  <c r="AE95" i="29" s="1"/>
  <c r="AF10" i="21"/>
  <c r="AE94" i="29" s="1"/>
  <c r="AF9" i="21"/>
  <c r="AE93" i="29" s="1"/>
  <c r="AF8" i="21"/>
  <c r="AE92" i="29" s="1"/>
  <c r="AF7" i="21"/>
  <c r="AE91" i="29" s="1"/>
  <c r="AF6" i="21"/>
  <c r="AE90" i="29" s="1"/>
  <c r="AF5" i="21"/>
  <c r="AE89" i="29" s="1"/>
  <c r="AG1" i="21"/>
  <c r="AF4" i="21"/>
  <c r="AE88" i="29" s="1"/>
  <c r="AF3" i="21"/>
  <c r="AE87" i="29" s="1"/>
  <c r="AG26" i="21" l="1"/>
  <c r="AF110" i="29" s="1"/>
  <c r="AG25" i="21"/>
  <c r="AF109" i="29" s="1"/>
  <c r="AG24" i="21"/>
  <c r="AF108" i="29" s="1"/>
  <c r="AG23" i="21"/>
  <c r="AF107" i="29" s="1"/>
  <c r="AG22" i="21"/>
  <c r="AF106" i="29" s="1"/>
  <c r="AG21" i="21"/>
  <c r="AF105" i="29" s="1"/>
  <c r="AG20" i="21"/>
  <c r="AF104" i="29" s="1"/>
  <c r="AG19" i="21"/>
  <c r="AF103" i="29" s="1"/>
  <c r="AG18" i="21"/>
  <c r="AF102" i="29" s="1"/>
  <c r="AG17" i="21"/>
  <c r="AF101" i="29" s="1"/>
  <c r="AG16" i="21"/>
  <c r="AF100" i="29" s="1"/>
  <c r="AG15" i="21"/>
  <c r="AF99" i="29" s="1"/>
  <c r="AG14" i="21"/>
  <c r="AF98" i="29" s="1"/>
  <c r="AG13" i="21"/>
  <c r="AF97" i="29" s="1"/>
  <c r="AG12" i="21"/>
  <c r="AF96" i="29" s="1"/>
  <c r="AG11" i="21"/>
  <c r="AF95" i="29" s="1"/>
  <c r="AG10" i="21"/>
  <c r="AF94" i="29" s="1"/>
  <c r="AG9" i="21"/>
  <c r="AF93" i="29" s="1"/>
  <c r="AG8" i="21"/>
  <c r="AF92" i="29" s="1"/>
  <c r="AG7" i="21"/>
  <c r="AF91" i="29" s="1"/>
  <c r="AG6" i="21"/>
  <c r="AF90" i="29" s="1"/>
  <c r="AG5" i="21"/>
  <c r="AF89" i="29" s="1"/>
  <c r="AG4" i="21"/>
  <c r="AF88" i="29" s="1"/>
  <c r="AG3" i="21"/>
  <c r="AF87" i="29" s="1"/>
  <c r="Y6" i="21" l="1"/>
  <c r="X90" i="29" s="1"/>
  <c r="Y4" i="21"/>
  <c r="X88" i="29" s="1"/>
  <c r="M4" i="21"/>
  <c r="L88" i="29" s="1"/>
  <c r="Y16" i="21"/>
  <c r="X100" i="29" s="1"/>
  <c r="M16" i="21"/>
  <c r="L100" i="29" s="1"/>
  <c r="Y8" i="21"/>
  <c r="X92" i="29" s="1"/>
  <c r="AA18" i="21" l="1"/>
  <c r="Z102" i="29" s="1"/>
  <c r="AA16" i="21"/>
  <c r="Z100" i="29" s="1"/>
  <c r="AA10" i="21"/>
  <c r="Z94" i="29" s="1"/>
  <c r="AA26" i="21"/>
  <c r="Z110" i="29" s="1"/>
  <c r="AA20" i="21"/>
  <c r="Z104" i="29" s="1"/>
  <c r="AA22" i="21"/>
  <c r="Z106" i="29" s="1"/>
  <c r="AA8" i="21"/>
  <c r="Z92" i="29" s="1"/>
  <c r="AA25" i="21"/>
  <c r="Z109" i="29" s="1"/>
  <c r="AA21" i="21"/>
  <c r="Z105" i="29" s="1"/>
  <c r="AA3" i="21"/>
  <c r="Z87" i="29" s="1"/>
  <c r="AA9" i="21"/>
  <c r="Z93" i="29" s="1"/>
  <c r="AA4" i="21"/>
  <c r="Z88" i="29" s="1"/>
  <c r="AA17" i="21"/>
  <c r="Z101" i="29" s="1"/>
  <c r="M8" i="21"/>
  <c r="L92" i="29" s="1"/>
  <c r="AA6" i="21"/>
  <c r="Z90" i="29" s="1"/>
  <c r="AA14" i="21"/>
  <c r="Z98" i="29" s="1"/>
  <c r="AA7" i="21"/>
  <c r="Z91" i="29" s="1"/>
  <c r="AA19" i="21"/>
  <c r="Z103" i="29" s="1"/>
  <c r="AA5" i="21"/>
  <c r="Z89" i="29" s="1"/>
  <c r="AA13" i="21"/>
  <c r="Z97" i="29" s="1"/>
  <c r="AA15" i="21"/>
  <c r="Z99" i="29" s="1"/>
  <c r="AA12" i="21"/>
  <c r="Z96" i="29" s="1"/>
  <c r="Y14" i="21"/>
  <c r="X98" i="29" s="1"/>
  <c r="M14" i="21"/>
  <c r="L98" i="29" s="1"/>
  <c r="Y24" i="21"/>
  <c r="X108" i="29" s="1"/>
  <c r="M24" i="21"/>
  <c r="L108" i="29" s="1"/>
  <c r="Y5" i="21"/>
  <c r="X89" i="29" s="1"/>
  <c r="M5" i="21"/>
  <c r="L89" i="29" s="1"/>
  <c r="Y13" i="21"/>
  <c r="X97" i="29" s="1"/>
  <c r="M13" i="21"/>
  <c r="L97" i="29" s="1"/>
  <c r="Y21" i="21"/>
  <c r="X105" i="29" s="1"/>
  <c r="M21" i="21"/>
  <c r="L105" i="29" s="1"/>
  <c r="Y22" i="21"/>
  <c r="X106" i="29" s="1"/>
  <c r="M22" i="21"/>
  <c r="L106" i="29" s="1"/>
  <c r="Y25" i="21"/>
  <c r="X109" i="29" s="1"/>
  <c r="M25" i="21"/>
  <c r="L109" i="29" s="1"/>
  <c r="Y18" i="21"/>
  <c r="X102" i="29" s="1"/>
  <c r="M18" i="21"/>
  <c r="L102" i="29" s="1"/>
  <c r="Y9" i="21"/>
  <c r="X93" i="29" s="1"/>
  <c r="M9" i="21"/>
  <c r="L93" i="29" s="1"/>
  <c r="Y15" i="21"/>
  <c r="X99" i="29" s="1"/>
  <c r="M15" i="21"/>
  <c r="L99" i="29" s="1"/>
  <c r="Y26" i="21"/>
  <c r="X110" i="29" s="1"/>
  <c r="M26" i="21"/>
  <c r="L110" i="29" s="1"/>
  <c r="Y17" i="21"/>
  <c r="X101" i="29" s="1"/>
  <c r="M17" i="21"/>
  <c r="L101" i="29" s="1"/>
  <c r="Y12" i="21"/>
  <c r="X96" i="29" s="1"/>
  <c r="M12" i="21"/>
  <c r="L96" i="29" s="1"/>
  <c r="Y10" i="21"/>
  <c r="X94" i="29" s="1"/>
  <c r="M10" i="21"/>
  <c r="L94" i="29" s="1"/>
  <c r="Y19" i="21"/>
  <c r="X103" i="29" s="1"/>
  <c r="M19" i="21"/>
  <c r="L103" i="29" s="1"/>
  <c r="Y23" i="21"/>
  <c r="X107" i="29" s="1"/>
  <c r="M23" i="21"/>
  <c r="L107" i="29" s="1"/>
  <c r="Y11" i="21"/>
  <c r="X95" i="29" s="1"/>
  <c r="M11" i="21"/>
  <c r="L95" i="29" s="1"/>
  <c r="Y7" i="21"/>
  <c r="X91" i="29" s="1"/>
  <c r="M7" i="21"/>
  <c r="L91" i="29" s="1"/>
  <c r="Y20" i="21"/>
  <c r="X104" i="29" s="1"/>
  <c r="M20" i="21"/>
  <c r="L104" i="29" s="1"/>
  <c r="AA11" i="21" l="1"/>
  <c r="Z95" i="29" s="1"/>
  <c r="M3" i="21"/>
  <c r="L87" i="29" s="1"/>
  <c r="M6" i="21"/>
  <c r="L90" i="29" s="1"/>
  <c r="AA23" i="21"/>
  <c r="Z107" i="29" s="1"/>
  <c r="AA24" i="21"/>
  <c r="Z108" i="29" s="1"/>
  <c r="Y3" i="21"/>
  <c r="X87" i="29" l="1"/>
  <c r="H27" i="1" l="1"/>
  <c r="I27" i="1" s="1"/>
  <c r="J27" i="1" s="1"/>
  <c r="G49" i="4"/>
  <c r="H88" i="5" l="1"/>
  <c r="H89" i="5" s="1"/>
  <c r="G50" i="4"/>
  <c r="K2" i="4" s="1"/>
  <c r="I88" i="5" l="1"/>
  <c r="I89" i="5" s="1"/>
  <c r="L83" i="5" s="1"/>
  <c r="F30" i="1"/>
  <c r="H50" i="4"/>
  <c r="K13" i="4" s="1"/>
  <c r="K14" i="4" l="1"/>
  <c r="O11" i="4"/>
  <c r="C13" i="8" s="1"/>
  <c r="H30" i="1"/>
  <c r="H49" i="4"/>
  <c r="D2" i="1"/>
  <c r="E2" i="1" s="1"/>
  <c r="H38" i="5" s="1"/>
  <c r="E3" i="16" s="1"/>
  <c r="K3" i="4"/>
  <c r="O2" i="4"/>
  <c r="K15" i="4" l="1"/>
  <c r="O12" i="4"/>
  <c r="C14" i="8" s="1"/>
  <c r="J49" i="4"/>
  <c r="D3" i="1"/>
  <c r="D4" i="1" s="1"/>
  <c r="C4" i="8"/>
  <c r="O3" i="4"/>
  <c r="K4" i="4"/>
  <c r="K16" i="4" l="1"/>
  <c r="O14" i="4" s="1"/>
  <c r="C16" i="8" s="1"/>
  <c r="O13" i="4"/>
  <c r="C15" i="8" s="1"/>
  <c r="E3" i="1"/>
  <c r="H39" i="5" s="1"/>
  <c r="E4" i="16" s="1"/>
  <c r="E4" i="1"/>
  <c r="H40" i="5" s="1"/>
  <c r="E5" i="16" s="1"/>
  <c r="D5" i="1"/>
  <c r="C5" i="8"/>
  <c r="K5" i="4"/>
  <c r="O4" i="4"/>
  <c r="D6" i="1" l="1"/>
  <c r="E5" i="1"/>
  <c r="H41" i="5" s="1"/>
  <c r="E6" i="16" s="1"/>
  <c r="C6" i="8"/>
  <c r="O5" i="4"/>
  <c r="E6" i="1" l="1"/>
  <c r="H42" i="5" s="1"/>
  <c r="E7" i="16" s="1"/>
  <c r="D7" i="1"/>
  <c r="C7" i="8"/>
  <c r="E4" i="8" s="1" a="1"/>
  <c r="O6" i="4"/>
  <c r="E7" i="8" l="1"/>
  <c r="G10" i="8"/>
  <c r="F18" i="8"/>
  <c r="F12" i="8"/>
  <c r="E22" i="8"/>
  <c r="G14" i="8"/>
  <c r="F23" i="8"/>
  <c r="G28" i="8"/>
  <c r="G8" i="8"/>
  <c r="E14" i="8"/>
  <c r="E28" i="8"/>
  <c r="F13" i="8"/>
  <c r="E26" i="8"/>
  <c r="F15" i="8"/>
  <c r="E20" i="8"/>
  <c r="F7" i="8"/>
  <c r="F25" i="8"/>
  <c r="G5" i="8"/>
  <c r="F5" i="8"/>
  <c r="G6" i="8"/>
  <c r="G23" i="8"/>
  <c r="E9" i="8"/>
  <c r="E10" i="8"/>
  <c r="G15" i="8"/>
  <c r="F4" i="8"/>
  <c r="G11" i="8"/>
  <c r="F10" i="8"/>
  <c r="F26" i="8"/>
  <c r="E30" i="8"/>
  <c r="F8" i="8"/>
  <c r="G21" i="8"/>
  <c r="F14" i="8"/>
  <c r="F19" i="8"/>
  <c r="G12" i="8"/>
  <c r="E23" i="8"/>
  <c r="E16" i="8"/>
  <c r="G26" i="8"/>
  <c r="E12" i="8"/>
  <c r="E25" i="8"/>
  <c r="F22" i="8"/>
  <c r="G24" i="8"/>
  <c r="G18" i="8"/>
  <c r="F28" i="8"/>
  <c r="F20" i="8"/>
  <c r="F6" i="8"/>
  <c r="G30" i="8"/>
  <c r="E19" i="8"/>
  <c r="G27" i="8"/>
  <c r="E15" i="8"/>
  <c r="E29" i="8"/>
  <c r="E13" i="8"/>
  <c r="E4" i="8"/>
  <c r="F16" i="8"/>
  <c r="G13" i="8"/>
  <c r="F21" i="8"/>
  <c r="G7" i="8"/>
  <c r="E18" i="8"/>
  <c r="G29" i="8"/>
  <c r="E24" i="8"/>
  <c r="E21" i="8"/>
  <c r="E6" i="8"/>
  <c r="F11" i="8"/>
  <c r="E27" i="8"/>
  <c r="G9" i="8"/>
  <c r="G25" i="8"/>
  <c r="F29" i="8"/>
  <c r="F24" i="8"/>
  <c r="F9" i="8"/>
  <c r="F17" i="8"/>
  <c r="E8" i="8"/>
  <c r="E11" i="8"/>
  <c r="G19" i="8"/>
  <c r="G20" i="8"/>
  <c r="G4" i="8"/>
  <c r="F27" i="8"/>
  <c r="G17" i="8"/>
  <c r="E5" i="8"/>
  <c r="G16" i="8"/>
  <c r="F30" i="8"/>
  <c r="G22" i="8"/>
  <c r="E17" i="8"/>
  <c r="E7" i="1"/>
  <c r="H43" i="5" s="1"/>
  <c r="E8" i="16" s="1"/>
  <c r="D8" i="1"/>
  <c r="C8" i="8"/>
  <c r="O7" i="4"/>
  <c r="E8" i="1" l="1"/>
  <c r="H44" i="5" s="1"/>
  <c r="E9" i="16" s="1"/>
  <c r="D9" i="1"/>
  <c r="O8" i="4"/>
  <c r="C9" i="8"/>
  <c r="D10" i="1" l="1"/>
  <c r="E9" i="1"/>
  <c r="H45" i="5" s="1"/>
  <c r="E10" i="16" s="1"/>
  <c r="O9" i="4"/>
  <c r="C10" i="8"/>
  <c r="E10" i="1" l="1"/>
  <c r="H46" i="5" s="1"/>
  <c r="E11" i="16" s="1"/>
  <c r="D11" i="1"/>
  <c r="O10" i="4"/>
  <c r="C11" i="8"/>
  <c r="D12" i="1" l="1"/>
  <c r="E11" i="1"/>
  <c r="H47" i="5" s="1"/>
  <c r="E12" i="16" s="1"/>
  <c r="C12" i="8"/>
  <c r="D13" i="1" l="1"/>
  <c r="E12" i="1"/>
  <c r="H48" i="5" s="1"/>
  <c r="E13" i="16" s="1"/>
  <c r="E13" i="1" l="1"/>
  <c r="H49" i="5" s="1"/>
  <c r="E14" i="16" s="1"/>
  <c r="D14" i="1"/>
  <c r="D37" i="7"/>
  <c r="D57" i="5" s="1"/>
  <c r="D25" i="7"/>
  <c r="D19" i="7"/>
  <c r="D44" i="7"/>
  <c r="D64" i="5" s="1"/>
  <c r="B39" i="7"/>
  <c r="B59" i="5" s="1"/>
  <c r="B43" i="7"/>
  <c r="B63" i="5" s="1"/>
  <c r="B30" i="7"/>
  <c r="B50" i="5" s="1"/>
  <c r="B27" i="7"/>
  <c r="B47" i="5" s="1"/>
  <c r="C35" i="7"/>
  <c r="C55" i="5" s="1"/>
  <c r="C32" i="7"/>
  <c r="C52" i="5" s="1"/>
  <c r="C23" i="7"/>
  <c r="C43" i="5" s="1"/>
  <c r="B40" i="7"/>
  <c r="B60" i="5" s="1"/>
  <c r="C19" i="7"/>
  <c r="C39" i="5" s="1"/>
  <c r="C26" i="7"/>
  <c r="C46" i="5" s="1"/>
  <c r="B29" i="7"/>
  <c r="B49" i="5" s="1"/>
  <c r="B42" i="7"/>
  <c r="B62" i="5" s="1"/>
  <c r="C27" i="7"/>
  <c r="C47" i="5" s="1"/>
  <c r="D39" i="7"/>
  <c r="D59" i="5" s="1"/>
  <c r="D20" i="7"/>
  <c r="D26" i="7"/>
  <c r="D36" i="7"/>
  <c r="D56" i="5" s="1"/>
  <c r="D24" i="7"/>
  <c r="D18" i="7"/>
  <c r="C24" i="7"/>
  <c r="C44" i="5" s="1"/>
  <c r="B34" i="7"/>
  <c r="B54" i="5" s="1"/>
  <c r="B24" i="7"/>
  <c r="B44" i="5" s="1"/>
  <c r="B37" i="7"/>
  <c r="B57" i="5" s="1"/>
  <c r="C29" i="7"/>
  <c r="C49" i="5" s="1"/>
  <c r="B38" i="7"/>
  <c r="B58" i="5" s="1"/>
  <c r="C39" i="7"/>
  <c r="C59" i="5" s="1"/>
  <c r="B21" i="7"/>
  <c r="B41" i="5" s="1"/>
  <c r="B22" i="7"/>
  <c r="B42" i="5" s="1"/>
  <c r="C33" i="7"/>
  <c r="C53" i="5" s="1"/>
  <c r="C20" i="7"/>
  <c r="C40" i="5" s="1"/>
  <c r="C30" i="7"/>
  <c r="C50" i="5" s="1"/>
  <c r="C43" i="7"/>
  <c r="C63" i="5" s="1"/>
  <c r="D34" i="7"/>
  <c r="D23" i="7"/>
  <c r="D43" i="7"/>
  <c r="D63" i="5" s="1"/>
  <c r="D32" i="7"/>
  <c r="D22" i="7"/>
  <c r="B23" i="7"/>
  <c r="B43" i="5" s="1"/>
  <c r="C41" i="7"/>
  <c r="C61" i="5" s="1"/>
  <c r="B44" i="7"/>
  <c r="B64" i="5" s="1"/>
  <c r="C31" i="7"/>
  <c r="C51" i="5" s="1"/>
  <c r="C44" i="7"/>
  <c r="C64" i="5" s="1"/>
  <c r="B31" i="7"/>
  <c r="B51" i="5" s="1"/>
  <c r="B32" i="7"/>
  <c r="B52" i="5" s="1"/>
  <c r="B33" i="7"/>
  <c r="B53" i="5" s="1"/>
  <c r="C28" i="7"/>
  <c r="C48" i="5" s="1"/>
  <c r="C42" i="7"/>
  <c r="C62" i="5" s="1"/>
  <c r="B19" i="7"/>
  <c r="B39" i="5" s="1"/>
  <c r="C36" i="7"/>
  <c r="C56" i="5" s="1"/>
  <c r="B20" i="7"/>
  <c r="B40" i="5" s="1"/>
  <c r="C21" i="7"/>
  <c r="C41" i="5" s="1"/>
  <c r="D31" i="7"/>
  <c r="D21" i="7"/>
  <c r="C18" i="7"/>
  <c r="C38" i="5" s="1"/>
  <c r="C34" i="7"/>
  <c r="C54" i="5" s="1"/>
  <c r="B41" i="7"/>
  <c r="B61" i="5" s="1"/>
  <c r="C25" i="7"/>
  <c r="C45" i="5" s="1"/>
  <c r="C22" i="7"/>
  <c r="C42" i="5" s="1"/>
  <c r="B25" i="7"/>
  <c r="B45" i="5" s="1"/>
  <c r="B18" i="7"/>
  <c r="B38" i="5" s="1"/>
  <c r="C40" i="7"/>
  <c r="C60" i="5" s="1"/>
  <c r="B28" i="7"/>
  <c r="B48" i="5" s="1"/>
  <c r="C38" i="7"/>
  <c r="C58" i="5" s="1"/>
  <c r="B35" i="7"/>
  <c r="B55" i="5" s="1"/>
  <c r="B26" i="7"/>
  <c r="B46" i="5" s="1"/>
  <c r="B36" i="7"/>
  <c r="B56" i="5" s="1"/>
  <c r="C37" i="7"/>
  <c r="C57" i="5" s="1"/>
  <c r="D41" i="7"/>
  <c r="D61" i="5" s="1"/>
  <c r="D27" i="7"/>
  <c r="D28" i="7"/>
  <c r="D29" i="7"/>
  <c r="D30" i="7"/>
  <c r="D33" i="7"/>
  <c r="D35" i="7"/>
  <c r="D55" i="5" s="1"/>
  <c r="D38" i="7"/>
  <c r="D58" i="5" s="1"/>
  <c r="D40" i="7"/>
  <c r="D60" i="5" s="1"/>
  <c r="D42" i="7"/>
  <c r="D62" i="5" s="1"/>
  <c r="D15" i="1" l="1"/>
  <c r="E14" i="1"/>
  <c r="H50" i="5" s="1"/>
  <c r="E15" i="16" s="1"/>
  <c r="D44" i="5"/>
  <c r="D40" i="5"/>
  <c r="D51" i="5"/>
  <c r="D46" i="5"/>
  <c r="D53" i="5"/>
  <c r="D42" i="5"/>
  <c r="D52" i="5"/>
  <c r="D41" i="5"/>
  <c r="D50" i="5"/>
  <c r="D49" i="5"/>
  <c r="D39" i="5"/>
  <c r="D38" i="5"/>
  <c r="E18" i="7"/>
  <c r="E38" i="5" s="1"/>
  <c r="D48" i="5"/>
  <c r="D43" i="5"/>
  <c r="D45" i="5"/>
  <c r="D47" i="5"/>
  <c r="D54" i="5"/>
  <c r="D16" i="1" l="1"/>
  <c r="E15" i="1"/>
  <c r="H51" i="5" s="1"/>
  <c r="E16" i="16" s="1"/>
  <c r="E19" i="7"/>
  <c r="E16" i="1" l="1"/>
  <c r="H52" i="5" s="1"/>
  <c r="E17" i="16" s="1"/>
  <c r="D17" i="1"/>
  <c r="E39" i="5"/>
  <c r="E20" i="7"/>
  <c r="D18" i="1" l="1"/>
  <c r="E17" i="1"/>
  <c r="H53" i="5" s="1"/>
  <c r="E18" i="16" s="1"/>
  <c r="E40" i="5"/>
  <c r="E21" i="7"/>
  <c r="E18" i="1" l="1"/>
  <c r="H54" i="5" s="1"/>
  <c r="E19" i="16" s="1"/>
  <c r="D19" i="1"/>
  <c r="E41" i="5"/>
  <c r="E22" i="7"/>
  <c r="E19" i="1" l="1"/>
  <c r="H55" i="5" s="1"/>
  <c r="E20" i="16" s="1"/>
  <c r="D20" i="1"/>
  <c r="E42" i="5"/>
  <c r="E23" i="7"/>
  <c r="D21" i="1" l="1"/>
  <c r="E20" i="1"/>
  <c r="H56" i="5" s="1"/>
  <c r="E21" i="16" s="1"/>
  <c r="E43" i="5"/>
  <c r="E24" i="7"/>
  <c r="D22" i="1" l="1"/>
  <c r="E21" i="1"/>
  <c r="H57" i="5" s="1"/>
  <c r="E22" i="16" s="1"/>
  <c r="E44" i="5"/>
  <c r="E25" i="7"/>
  <c r="E22" i="1" l="1"/>
  <c r="H58" i="5" s="1"/>
  <c r="E23" i="16" s="1"/>
  <c r="D23" i="1"/>
  <c r="E45" i="5"/>
  <c r="E26" i="7"/>
  <c r="E23" i="1" l="1"/>
  <c r="H59" i="5" s="1"/>
  <c r="E24" i="16" s="1"/>
  <c r="D24" i="1"/>
  <c r="E46" i="5"/>
  <c r="E27" i="7"/>
  <c r="D25" i="1" l="1"/>
  <c r="E25" i="1" s="1"/>
  <c r="H61" i="5" s="1"/>
  <c r="E26" i="16" s="1"/>
  <c r="E24" i="1"/>
  <c r="H60" i="5" s="1"/>
  <c r="E47" i="5"/>
  <c r="E28" i="7"/>
  <c r="E25" i="16" l="1"/>
  <c r="B3" i="5" a="1"/>
  <c r="E48" i="5"/>
  <c r="E29" i="7"/>
  <c r="Y3" i="5" l="1"/>
  <c r="J3" i="5"/>
  <c r="S3" i="5"/>
  <c r="W3" i="5"/>
  <c r="R3" i="5"/>
  <c r="H3" i="5"/>
  <c r="E3" i="5"/>
  <c r="T3" i="5"/>
  <c r="L3" i="5"/>
  <c r="D3" i="5"/>
  <c r="X3" i="5"/>
  <c r="M3" i="5"/>
  <c r="B3" i="5"/>
  <c r="C3" i="5"/>
  <c r="V3" i="5"/>
  <c r="O3" i="5"/>
  <c r="I3" i="5"/>
  <c r="P3" i="5"/>
  <c r="G3" i="5"/>
  <c r="N3" i="5"/>
  <c r="U3" i="5"/>
  <c r="K3" i="5"/>
  <c r="F3" i="5"/>
  <c r="Q3" i="5"/>
  <c r="E49" i="5"/>
  <c r="E30" i="7"/>
  <c r="L8" i="5" l="1"/>
  <c r="L9" i="5"/>
  <c r="L10" i="5"/>
  <c r="L11" i="5"/>
  <c r="L12" i="5"/>
  <c r="L13" i="5"/>
  <c r="L14" i="5"/>
  <c r="L15" i="5"/>
  <c r="L16" i="5"/>
  <c r="L17" i="5"/>
  <c r="L7" i="5"/>
  <c r="Q7" i="5"/>
  <c r="Q8" i="5"/>
  <c r="Q9" i="5"/>
  <c r="Q10" i="5"/>
  <c r="Q11" i="5"/>
  <c r="Q12" i="5"/>
  <c r="Q13" i="5"/>
  <c r="Q14" i="5"/>
  <c r="Q15" i="5"/>
  <c r="Q16" i="5"/>
  <c r="Q17" i="5"/>
  <c r="M7" i="5"/>
  <c r="M11" i="5"/>
  <c r="M9" i="5"/>
  <c r="M12" i="5"/>
  <c r="M15" i="5"/>
  <c r="M14" i="5"/>
  <c r="M10" i="5"/>
  <c r="M8" i="5"/>
  <c r="M17" i="5"/>
  <c r="M16" i="5"/>
  <c r="M13" i="5"/>
  <c r="F8" i="5"/>
  <c r="F9" i="5"/>
  <c r="F10" i="5"/>
  <c r="F11" i="5"/>
  <c r="F12" i="5"/>
  <c r="F13" i="5"/>
  <c r="F14" i="5"/>
  <c r="F15" i="5"/>
  <c r="F16" i="5"/>
  <c r="F17" i="5"/>
  <c r="F7" i="5"/>
  <c r="X8" i="5"/>
  <c r="X9" i="5"/>
  <c r="X10" i="5"/>
  <c r="X11" i="5"/>
  <c r="X12" i="5"/>
  <c r="X13" i="5"/>
  <c r="X14" i="5"/>
  <c r="X15" i="5"/>
  <c r="X16" i="5"/>
  <c r="X17" i="5"/>
  <c r="X7" i="5"/>
  <c r="K7" i="5"/>
  <c r="K12" i="5"/>
  <c r="K15" i="5"/>
  <c r="K10" i="5"/>
  <c r="K9" i="5"/>
  <c r="K13" i="5"/>
  <c r="K16" i="5"/>
  <c r="K8" i="5"/>
  <c r="K11" i="5"/>
  <c r="K14" i="5"/>
  <c r="K17" i="5"/>
  <c r="D7" i="5"/>
  <c r="D8" i="5"/>
  <c r="D9" i="5"/>
  <c r="D10" i="5"/>
  <c r="D11" i="5"/>
  <c r="D12" i="5"/>
  <c r="D13" i="5"/>
  <c r="D14" i="5"/>
  <c r="D15" i="5"/>
  <c r="D16" i="5"/>
  <c r="D17" i="5"/>
  <c r="U7" i="5"/>
  <c r="U8" i="5"/>
  <c r="U9" i="5"/>
  <c r="U10" i="5"/>
  <c r="U11" i="5"/>
  <c r="U12" i="5"/>
  <c r="U13" i="5"/>
  <c r="U14" i="5"/>
  <c r="U15" i="5"/>
  <c r="U16" i="5"/>
  <c r="U17" i="5"/>
  <c r="N17" i="5"/>
  <c r="N7" i="5"/>
  <c r="N8" i="5"/>
  <c r="N9" i="5"/>
  <c r="N12" i="5"/>
  <c r="N15" i="5"/>
  <c r="N14" i="5"/>
  <c r="N11" i="5"/>
  <c r="N10" i="5"/>
  <c r="N13" i="5"/>
  <c r="N16" i="5"/>
  <c r="T8" i="5"/>
  <c r="T9" i="5"/>
  <c r="T10" i="5"/>
  <c r="T11" i="5"/>
  <c r="T12" i="5"/>
  <c r="T13" i="5"/>
  <c r="T14" i="5"/>
  <c r="T15" i="5"/>
  <c r="T16" i="5"/>
  <c r="T17" i="5"/>
  <c r="T7" i="5"/>
  <c r="G8" i="5"/>
  <c r="G9" i="5"/>
  <c r="G12" i="5"/>
  <c r="G15" i="5"/>
  <c r="G10" i="5"/>
  <c r="G16" i="5"/>
  <c r="G7" i="5"/>
  <c r="G11" i="5"/>
  <c r="G14" i="5"/>
  <c r="G17" i="5"/>
  <c r="G13" i="5"/>
  <c r="E7" i="5"/>
  <c r="E8" i="5"/>
  <c r="E9" i="5"/>
  <c r="E10" i="5"/>
  <c r="E11" i="5"/>
  <c r="E12" i="5"/>
  <c r="E13" i="5"/>
  <c r="E14" i="5"/>
  <c r="E15" i="5"/>
  <c r="E16" i="5"/>
  <c r="E17" i="5"/>
  <c r="P7" i="5"/>
  <c r="P8" i="5"/>
  <c r="P9" i="5"/>
  <c r="P10" i="5"/>
  <c r="P11" i="5"/>
  <c r="P12" i="5"/>
  <c r="P13" i="5"/>
  <c r="P14" i="5"/>
  <c r="P15" i="5"/>
  <c r="P16" i="5"/>
  <c r="P17" i="5"/>
  <c r="H8" i="5"/>
  <c r="H9" i="5"/>
  <c r="H10" i="5"/>
  <c r="H11" i="5"/>
  <c r="H12" i="5"/>
  <c r="H13" i="5"/>
  <c r="H14" i="5"/>
  <c r="H15" i="5"/>
  <c r="H16" i="5"/>
  <c r="H17" i="5"/>
  <c r="H7" i="5"/>
  <c r="I7" i="5"/>
  <c r="I8" i="5"/>
  <c r="I9" i="5"/>
  <c r="I10" i="5"/>
  <c r="I11" i="5"/>
  <c r="I12" i="5"/>
  <c r="I13" i="5"/>
  <c r="I14" i="5"/>
  <c r="I15" i="5"/>
  <c r="I16" i="5"/>
  <c r="I17" i="5"/>
  <c r="R17" i="5"/>
  <c r="R8" i="5"/>
  <c r="R9" i="5"/>
  <c r="R10" i="5"/>
  <c r="R11" i="5"/>
  <c r="R12" i="5"/>
  <c r="R13" i="5"/>
  <c r="R14" i="5"/>
  <c r="R16" i="5"/>
  <c r="R7" i="5"/>
  <c r="R15" i="5"/>
  <c r="O8" i="5"/>
  <c r="O9" i="5"/>
  <c r="O10" i="5"/>
  <c r="O11" i="5"/>
  <c r="O12" i="5"/>
  <c r="O13" i="5"/>
  <c r="O14" i="5"/>
  <c r="O15" i="5"/>
  <c r="O16" i="5"/>
  <c r="O17" i="5"/>
  <c r="O7" i="5"/>
  <c r="W10" i="5"/>
  <c r="W13" i="5"/>
  <c r="W16" i="5"/>
  <c r="W14" i="5"/>
  <c r="W17" i="5"/>
  <c r="W11" i="5"/>
  <c r="W9" i="5"/>
  <c r="W12" i="5"/>
  <c r="W15" i="5"/>
  <c r="W7" i="5"/>
  <c r="W8" i="5"/>
  <c r="V14" i="5"/>
  <c r="V7" i="5"/>
  <c r="V8" i="5"/>
  <c r="V9" i="5"/>
  <c r="V10" i="5"/>
  <c r="V11" i="5"/>
  <c r="V12" i="5"/>
  <c r="V13" i="5"/>
  <c r="V15" i="5"/>
  <c r="V16" i="5"/>
  <c r="V17" i="5"/>
  <c r="S10" i="5"/>
  <c r="S13" i="5"/>
  <c r="S16" i="5"/>
  <c r="S11" i="5"/>
  <c r="S17" i="5"/>
  <c r="S14" i="5"/>
  <c r="S9" i="5"/>
  <c r="S12" i="5"/>
  <c r="S15" i="5"/>
  <c r="S7" i="5"/>
  <c r="S8" i="5"/>
  <c r="C8" i="5"/>
  <c r="C9" i="5"/>
  <c r="C10" i="5"/>
  <c r="C11" i="5"/>
  <c r="C12" i="5"/>
  <c r="C13" i="5"/>
  <c r="C14" i="5"/>
  <c r="C15" i="5"/>
  <c r="C16" i="5"/>
  <c r="C17" i="5"/>
  <c r="C7" i="5"/>
  <c r="J7" i="5"/>
  <c r="J8" i="5"/>
  <c r="J9" i="5"/>
  <c r="J10" i="5"/>
  <c r="J11" i="5"/>
  <c r="J12" i="5"/>
  <c r="J13" i="5"/>
  <c r="J14" i="5"/>
  <c r="J15" i="5"/>
  <c r="J16" i="5"/>
  <c r="J17" i="5"/>
  <c r="B10" i="5"/>
  <c r="B16" i="5"/>
  <c r="B11" i="5"/>
  <c r="B14" i="5"/>
  <c r="B17" i="5"/>
  <c r="B13" i="5"/>
  <c r="B7" i="5"/>
  <c r="B8" i="5"/>
  <c r="B9" i="5"/>
  <c r="B12" i="5"/>
  <c r="B15" i="5"/>
  <c r="Y7" i="5"/>
  <c r="Y11" i="5"/>
  <c r="Y10" i="5"/>
  <c r="Y13" i="5"/>
  <c r="Y16" i="5"/>
  <c r="Y8" i="5"/>
  <c r="Y12" i="5"/>
  <c r="Y14" i="5"/>
  <c r="Y9" i="5"/>
  <c r="Y15" i="5"/>
  <c r="Y17" i="5"/>
  <c r="L6" i="5"/>
  <c r="T6" i="5"/>
  <c r="N6" i="5"/>
  <c r="G6" i="5"/>
  <c r="X6" i="5"/>
  <c r="D6" i="5"/>
  <c r="F6" i="5"/>
  <c r="K6" i="5"/>
  <c r="U6" i="5"/>
  <c r="P6" i="5"/>
  <c r="H6" i="5"/>
  <c r="I6" i="5"/>
  <c r="R6" i="5"/>
  <c r="O6" i="5"/>
  <c r="W6" i="5"/>
  <c r="Y6" i="5"/>
  <c r="E6" i="5"/>
  <c r="V6" i="5"/>
  <c r="S6" i="5"/>
  <c r="C6" i="5"/>
  <c r="J6" i="5"/>
  <c r="B6" i="5"/>
  <c r="Q6" i="5"/>
  <c r="M6" i="5"/>
  <c r="E50" i="5"/>
  <c r="K18" i="5" s="1"/>
  <c r="E31" i="7"/>
  <c r="B18" i="5" l="1"/>
  <c r="D18" i="5"/>
  <c r="P18" i="5"/>
  <c r="E18" i="5"/>
  <c r="T18" i="5"/>
  <c r="S18" i="5"/>
  <c r="N18" i="5"/>
  <c r="X18" i="5"/>
  <c r="O18" i="5"/>
  <c r="L18" i="5"/>
  <c r="F18" i="5"/>
  <c r="J18" i="5"/>
  <c r="R18" i="5"/>
  <c r="I18" i="5"/>
  <c r="Y18" i="5"/>
  <c r="C18" i="5"/>
  <c r="V18" i="5"/>
  <c r="W18" i="5"/>
  <c r="M18" i="5"/>
  <c r="U18" i="5"/>
  <c r="Q18" i="5"/>
  <c r="H18" i="5"/>
  <c r="G18" i="5"/>
  <c r="E51" i="5"/>
  <c r="E32" i="7"/>
  <c r="D19" i="5" l="1"/>
  <c r="P19" i="5"/>
  <c r="K19" i="5"/>
  <c r="H19" i="5"/>
  <c r="B19" i="5"/>
  <c r="Q19" i="5"/>
  <c r="U19" i="5"/>
  <c r="R19" i="5"/>
  <c r="J19" i="5"/>
  <c r="G19" i="5"/>
  <c r="C19" i="5"/>
  <c r="I19" i="5"/>
  <c r="T19" i="5"/>
  <c r="O19" i="5"/>
  <c r="F19" i="5"/>
  <c r="M19" i="5"/>
  <c r="E19" i="5"/>
  <c r="L19" i="5"/>
  <c r="Y19" i="5"/>
  <c r="S19" i="5"/>
  <c r="N19" i="5"/>
  <c r="X19" i="5"/>
  <c r="W19" i="5"/>
  <c r="V19" i="5"/>
  <c r="E52" i="5"/>
  <c r="E33" i="7"/>
  <c r="L20" i="5" l="1"/>
  <c r="N20" i="5"/>
  <c r="J20" i="5"/>
  <c r="X20" i="5"/>
  <c r="D20" i="5"/>
  <c r="P20" i="5"/>
  <c r="G20" i="5"/>
  <c r="R20" i="5"/>
  <c r="H20" i="5"/>
  <c r="I20" i="5"/>
  <c r="B20" i="5"/>
  <c r="S20" i="5"/>
  <c r="Q20" i="5"/>
  <c r="U20" i="5"/>
  <c r="V20" i="5"/>
  <c r="C20" i="5"/>
  <c r="M20" i="5"/>
  <c r="Y20" i="5"/>
  <c r="W20" i="5"/>
  <c r="F20" i="5"/>
  <c r="K20" i="5"/>
  <c r="E20" i="5"/>
  <c r="T20" i="5"/>
  <c r="O20" i="5"/>
  <c r="E53" i="5"/>
  <c r="E34" i="7"/>
  <c r="E21" i="5" l="1"/>
  <c r="N21" i="5"/>
  <c r="L21" i="5"/>
  <c r="M21" i="5"/>
  <c r="C21" i="5"/>
  <c r="D21" i="5"/>
  <c r="P21" i="5"/>
  <c r="J21" i="5"/>
  <c r="S21" i="5"/>
  <c r="I21" i="5"/>
  <c r="T21" i="5"/>
  <c r="G21" i="5"/>
  <c r="H21" i="5"/>
  <c r="W21" i="5"/>
  <c r="K21" i="5"/>
  <c r="Y21" i="5"/>
  <c r="O21" i="5"/>
  <c r="Q21" i="5"/>
  <c r="U21" i="5"/>
  <c r="V21" i="5"/>
  <c r="B21" i="5"/>
  <c r="F21" i="5"/>
  <c r="R21" i="5"/>
  <c r="X21" i="5"/>
  <c r="E54" i="5"/>
  <c r="E35" i="7"/>
  <c r="H22" i="5" l="1"/>
  <c r="C22" i="5"/>
  <c r="R22" i="5"/>
  <c r="M22" i="5"/>
  <c r="E22" i="5"/>
  <c r="V22" i="5"/>
  <c r="S22" i="5"/>
  <c r="L22" i="5"/>
  <c r="K22" i="5"/>
  <c r="N22" i="5"/>
  <c r="G22" i="5"/>
  <c r="B22" i="5"/>
  <c r="Q22" i="5"/>
  <c r="D22" i="5"/>
  <c r="P22" i="5"/>
  <c r="J22" i="5"/>
  <c r="I22" i="5"/>
  <c r="X22" i="5"/>
  <c r="O22" i="5"/>
  <c r="W22" i="5"/>
  <c r="Y22" i="5"/>
  <c r="U22" i="5"/>
  <c r="F22" i="5"/>
  <c r="T22" i="5"/>
  <c r="E55" i="5"/>
  <c r="E36" i="7"/>
  <c r="F23" i="5" l="1"/>
  <c r="V23" i="5"/>
  <c r="D23" i="5"/>
  <c r="G23" i="5"/>
  <c r="W23" i="5"/>
  <c r="K23" i="5"/>
  <c r="C23" i="5"/>
  <c r="R23" i="5"/>
  <c r="E23" i="5"/>
  <c r="B23" i="5"/>
  <c r="Q23" i="5"/>
  <c r="N23" i="5"/>
  <c r="I23" i="5"/>
  <c r="L23" i="5"/>
  <c r="S23" i="5"/>
  <c r="P23" i="5"/>
  <c r="H23" i="5"/>
  <c r="U23" i="5"/>
  <c r="M23" i="5"/>
  <c r="X23" i="5"/>
  <c r="O23" i="5"/>
  <c r="Y23" i="5"/>
  <c r="J23" i="5"/>
  <c r="T23" i="5"/>
  <c r="E56" i="5"/>
  <c r="E37" i="7"/>
  <c r="X24" i="5" l="1"/>
  <c r="N24" i="5"/>
  <c r="O24" i="5"/>
  <c r="P24" i="5"/>
  <c r="K24" i="5"/>
  <c r="G24" i="5"/>
  <c r="U24" i="5"/>
  <c r="I24" i="5"/>
  <c r="B24" i="5"/>
  <c r="S24" i="5"/>
  <c r="J24" i="5"/>
  <c r="D24" i="5"/>
  <c r="Q24" i="5"/>
  <c r="F24" i="5"/>
  <c r="R24" i="5"/>
  <c r="M24" i="5"/>
  <c r="E24" i="5"/>
  <c r="V24" i="5"/>
  <c r="Y24" i="5"/>
  <c r="C24" i="5"/>
  <c r="L24" i="5"/>
  <c r="W24" i="5"/>
  <c r="T24" i="5"/>
  <c r="H24" i="5"/>
  <c r="E57" i="5"/>
  <c r="E38" i="7"/>
  <c r="R25" i="5" l="1"/>
  <c r="Y25" i="5"/>
  <c r="E25" i="5"/>
  <c r="J25" i="5"/>
  <c r="Q25" i="5"/>
  <c r="N25" i="5"/>
  <c r="X25" i="5"/>
  <c r="O25" i="5"/>
  <c r="C25" i="5"/>
  <c r="K25" i="5"/>
  <c r="P25" i="5"/>
  <c r="U25" i="5"/>
  <c r="B25" i="5"/>
  <c r="H25" i="5"/>
  <c r="L25" i="5"/>
  <c r="F25" i="5"/>
  <c r="I25" i="5"/>
  <c r="S25" i="5"/>
  <c r="M25" i="5"/>
  <c r="T25" i="5"/>
  <c r="W25" i="5"/>
  <c r="V25" i="5"/>
  <c r="D25" i="5"/>
  <c r="G25" i="5"/>
  <c r="E39" i="7"/>
  <c r="E58" i="5"/>
  <c r="M26" i="5" l="1"/>
  <c r="T26" i="5"/>
  <c r="Y26" i="5"/>
  <c r="V26" i="5"/>
  <c r="L26" i="5"/>
  <c r="F26" i="5"/>
  <c r="P26" i="5"/>
  <c r="H26" i="5"/>
  <c r="R26" i="5"/>
  <c r="E26" i="5"/>
  <c r="W26" i="5"/>
  <c r="X26" i="5"/>
  <c r="O26" i="5"/>
  <c r="J26" i="5"/>
  <c r="K26" i="5"/>
  <c r="N26" i="5"/>
  <c r="G26" i="5"/>
  <c r="Q26" i="5"/>
  <c r="U26" i="5"/>
  <c r="C26" i="5"/>
  <c r="I26" i="5"/>
  <c r="S26" i="5"/>
  <c r="B26" i="5"/>
  <c r="D26" i="5"/>
  <c r="E59" i="5"/>
  <c r="E40" i="7"/>
  <c r="I27" i="5" l="1"/>
  <c r="B27" i="5"/>
  <c r="E27" i="5"/>
  <c r="L27" i="5"/>
  <c r="M27" i="5"/>
  <c r="F27" i="5"/>
  <c r="T27" i="5"/>
  <c r="G27" i="5"/>
  <c r="V27" i="5"/>
  <c r="P27" i="5"/>
  <c r="J27" i="5"/>
  <c r="Y27" i="5"/>
  <c r="R27" i="5"/>
  <c r="W27" i="5"/>
  <c r="S27" i="5"/>
  <c r="X27" i="5"/>
  <c r="O27" i="5"/>
  <c r="K27" i="5"/>
  <c r="H27" i="5"/>
  <c r="Q27" i="5"/>
  <c r="U27" i="5"/>
  <c r="C27" i="5"/>
  <c r="D27" i="5"/>
  <c r="N27" i="5"/>
  <c r="E60" i="5"/>
  <c r="E41" i="7"/>
  <c r="C28" i="5" l="1"/>
  <c r="B28" i="5"/>
  <c r="K28" i="5"/>
  <c r="I28" i="5"/>
  <c r="O28" i="5"/>
  <c r="M28" i="5"/>
  <c r="F28" i="5"/>
  <c r="T28" i="5"/>
  <c r="W28" i="5"/>
  <c r="Y28" i="5"/>
  <c r="J28" i="5"/>
  <c r="R28" i="5"/>
  <c r="G28" i="5"/>
  <c r="E28" i="5"/>
  <c r="P28" i="5"/>
  <c r="X28" i="5"/>
  <c r="N28" i="5"/>
  <c r="H28" i="5"/>
  <c r="V28" i="5"/>
  <c r="Q28" i="5"/>
  <c r="U28" i="5"/>
  <c r="S28" i="5"/>
  <c r="L28" i="5"/>
  <c r="D28" i="5"/>
  <c r="E61" i="5"/>
  <c r="E42" i="7"/>
  <c r="Q29" i="5" l="1"/>
  <c r="U29" i="5"/>
  <c r="W29" i="5"/>
  <c r="S29" i="5"/>
  <c r="R29" i="5"/>
  <c r="V29" i="5"/>
  <c r="B29" i="5"/>
  <c r="G29" i="5"/>
  <c r="C29" i="5"/>
  <c r="Y29" i="5"/>
  <c r="I29" i="5"/>
  <c r="O29" i="5"/>
  <c r="M29" i="5"/>
  <c r="F29" i="5"/>
  <c r="T29" i="5"/>
  <c r="X29" i="5"/>
  <c r="K29" i="5"/>
  <c r="L29" i="5"/>
  <c r="N29" i="5"/>
  <c r="D29" i="5"/>
  <c r="P29" i="5"/>
  <c r="J29" i="5"/>
  <c r="H29" i="5"/>
  <c r="E29" i="5"/>
  <c r="E62" i="5"/>
  <c r="E43" i="7"/>
  <c r="H30" i="5" l="1"/>
  <c r="V30" i="5"/>
  <c r="T30" i="5"/>
  <c r="G30" i="5"/>
  <c r="Q30" i="5"/>
  <c r="U30" i="5"/>
  <c r="S30" i="5"/>
  <c r="Y30" i="5"/>
  <c r="K30" i="5"/>
  <c r="C30" i="5"/>
  <c r="E30" i="5"/>
  <c r="I30" i="5"/>
  <c r="B30" i="5"/>
  <c r="R30" i="5"/>
  <c r="W30" i="5"/>
  <c r="M30" i="5"/>
  <c r="F30" i="5"/>
  <c r="O30" i="5"/>
  <c r="L30" i="5"/>
  <c r="D30" i="5"/>
  <c r="N30" i="5"/>
  <c r="P30" i="5"/>
  <c r="J30" i="5"/>
  <c r="X30" i="5"/>
  <c r="E63" i="5"/>
  <c r="E44" i="7"/>
  <c r="E64" i="5" s="1"/>
  <c r="L32" i="5" l="1"/>
  <c r="N32" i="5"/>
  <c r="S32" i="5"/>
  <c r="C32" i="5"/>
  <c r="F32" i="5"/>
  <c r="K32" i="5"/>
  <c r="D32" i="5"/>
  <c r="P32" i="5"/>
  <c r="W32" i="5"/>
  <c r="J32" i="5"/>
  <c r="B32" i="5"/>
  <c r="B33" i="5" s="1"/>
  <c r="G32" i="5"/>
  <c r="R32" i="5"/>
  <c r="V32" i="5"/>
  <c r="H32" i="5"/>
  <c r="X32" i="5"/>
  <c r="O32" i="5"/>
  <c r="Q32" i="5"/>
  <c r="U32" i="5"/>
  <c r="I32" i="5"/>
  <c r="T32" i="5"/>
  <c r="E32" i="5"/>
  <c r="M32" i="5"/>
  <c r="Y32" i="5"/>
  <c r="D31" i="5"/>
  <c r="P31" i="5"/>
  <c r="J31" i="5"/>
  <c r="B31" i="5"/>
  <c r="R31" i="5"/>
  <c r="H31" i="5"/>
  <c r="H33" i="5" s="1"/>
  <c r="I31" i="5"/>
  <c r="M31" i="5"/>
  <c r="T31" i="5"/>
  <c r="K31" i="5"/>
  <c r="K33" i="5" s="1"/>
  <c r="N31" i="5"/>
  <c r="N33" i="5" s="1"/>
  <c r="Q31" i="5"/>
  <c r="Q33" i="5" s="1"/>
  <c r="U31" i="5"/>
  <c r="Y31" i="5"/>
  <c r="X31" i="5"/>
  <c r="O31" i="5"/>
  <c r="C31" i="5"/>
  <c r="C33" i="5" s="1"/>
  <c r="F31" i="5"/>
  <c r="F33" i="5" s="1"/>
  <c r="V31" i="5"/>
  <c r="V33" i="5" s="1"/>
  <c r="E31" i="5"/>
  <c r="W31" i="5"/>
  <c r="W33" i="5" s="1"/>
  <c r="L31" i="5"/>
  <c r="L33" i="5" s="1"/>
  <c r="S31" i="5"/>
  <c r="S33" i="5" s="1"/>
  <c r="G31" i="5"/>
  <c r="G33" i="5" s="1"/>
  <c r="P33" i="5" l="1"/>
  <c r="J33" i="5"/>
  <c r="E33" i="5"/>
  <c r="Y33" i="5"/>
  <c r="X33" i="5"/>
  <c r="R33" i="5"/>
  <c r="T33" i="5"/>
  <c r="U33" i="5"/>
  <c r="D33" i="5"/>
  <c r="O33" i="5"/>
  <c r="I33" i="5"/>
  <c r="M33" i="5"/>
  <c r="I38" i="5" l="1" a="1"/>
  <c r="I55" i="5" l="1"/>
  <c r="F20" i="16" s="1"/>
  <c r="I38" i="5"/>
  <c r="F3" i="16" s="1"/>
  <c r="I56" i="5"/>
  <c r="F21" i="16" s="1"/>
  <c r="I59" i="5"/>
  <c r="F24" i="16" s="1"/>
  <c r="I52" i="5"/>
  <c r="F17" i="16" s="1"/>
  <c r="I49" i="5"/>
  <c r="F14" i="16" s="1"/>
  <c r="I58" i="5"/>
  <c r="F23" i="16" s="1"/>
  <c r="I61" i="5"/>
  <c r="F26" i="16" s="1"/>
  <c r="I57" i="5"/>
  <c r="F22" i="16" s="1"/>
  <c r="I54" i="5"/>
  <c r="F19" i="16" s="1"/>
  <c r="I44" i="5"/>
  <c r="F9" i="16" s="1"/>
  <c r="I40" i="5"/>
  <c r="F5" i="16" s="1"/>
  <c r="I60" i="5"/>
  <c r="F25" i="16" s="1"/>
  <c r="I46" i="5"/>
  <c r="F11" i="16" s="1"/>
  <c r="I47" i="5"/>
  <c r="F12" i="16" s="1"/>
  <c r="I53" i="5"/>
  <c r="F18" i="16" s="1"/>
  <c r="I51" i="5"/>
  <c r="F16" i="16" s="1"/>
  <c r="I50" i="5"/>
  <c r="F15" i="16" s="1"/>
  <c r="I48" i="5"/>
  <c r="F13" i="16" s="1"/>
  <c r="I41" i="5"/>
  <c r="F6" i="16" s="1"/>
  <c r="I42" i="5"/>
  <c r="F7" i="16" s="1"/>
  <c r="I39" i="5"/>
  <c r="F4" i="16" s="1"/>
  <c r="I45" i="5"/>
  <c r="F10" i="16" s="1"/>
  <c r="I43" i="5"/>
  <c r="F8" i="16" s="1"/>
  <c r="G114" i="5"/>
  <c r="H114" i="5"/>
  <c r="I114" i="5"/>
  <c r="H108" i="5"/>
  <c r="I108" i="5"/>
  <c r="G108" i="5"/>
  <c r="I98" i="5"/>
  <c r="G98" i="5"/>
  <c r="H98" i="5"/>
  <c r="H95" i="5"/>
  <c r="G95" i="5"/>
  <c r="I95" i="5"/>
  <c r="I106" i="5"/>
  <c r="H106" i="5"/>
  <c r="I115" i="5"/>
  <c r="H115" i="5"/>
  <c r="G115" i="5"/>
  <c r="H100" i="5"/>
  <c r="G100" i="5"/>
  <c r="I100" i="5"/>
  <c r="I99" i="5"/>
  <c r="H99" i="5"/>
  <c r="G99" i="5"/>
  <c r="G111" i="5"/>
  <c r="H111" i="5"/>
  <c r="I111" i="5"/>
  <c r="H93" i="5"/>
  <c r="I62" i="5"/>
  <c r="I93" i="5"/>
  <c r="G93" i="5"/>
  <c r="H94" i="5"/>
  <c r="G94" i="5"/>
  <c r="I94" i="5"/>
  <c r="G109" i="5"/>
  <c r="I109" i="5"/>
  <c r="H109" i="5"/>
  <c r="G97" i="5"/>
  <c r="I97" i="5"/>
  <c r="H97" i="5"/>
  <c r="H112" i="5"/>
  <c r="I112" i="5"/>
  <c r="G112" i="5"/>
  <c r="G110" i="5"/>
  <c r="I110" i="5"/>
  <c r="H110" i="5"/>
  <c r="I103" i="5"/>
  <c r="G103" i="5"/>
  <c r="H103" i="5"/>
  <c r="H113" i="5"/>
  <c r="G113" i="5"/>
  <c r="I113" i="5"/>
  <c r="I107" i="5"/>
  <c r="H107" i="5"/>
  <c r="G107" i="5"/>
  <c r="H102" i="5"/>
  <c r="I102" i="5"/>
  <c r="G102" i="5"/>
  <c r="G101" i="5"/>
  <c r="I101" i="5"/>
  <c r="H101" i="5"/>
  <c r="H96" i="5"/>
  <c r="G96" i="5"/>
  <c r="I96" i="5"/>
  <c r="H116" i="5"/>
  <c r="I116" i="5"/>
  <c r="G116" i="5"/>
  <c r="G105" i="5"/>
  <c r="H105" i="5"/>
  <c r="I105" i="5"/>
  <c r="G104" i="5"/>
  <c r="H104" i="5"/>
  <c r="I104" i="5"/>
  <c r="G106" i="5" l="1"/>
  <c r="K114" i="5"/>
  <c r="J98" i="5"/>
  <c r="M98" i="5" s="1"/>
  <c r="O43" i="5" s="1"/>
  <c r="J100" i="5"/>
  <c r="M100" i="5" s="1"/>
  <c r="O45" i="5" s="1"/>
  <c r="J106" i="5"/>
  <c r="M106" i="5" s="1"/>
  <c r="O51" i="5" s="1"/>
  <c r="L99" i="5"/>
  <c r="O99" i="5" s="1"/>
  <c r="Q44" i="5" s="1"/>
  <c r="F39" i="21" s="1"/>
  <c r="L116" i="5"/>
  <c r="O116" i="5" s="1"/>
  <c r="Q61" i="5" s="1"/>
  <c r="F56" i="21" s="1"/>
  <c r="Z56" i="21" s="1"/>
  <c r="J103" i="5"/>
  <c r="M103" i="5" s="1"/>
  <c r="O48" i="5" s="1"/>
  <c r="L95" i="5"/>
  <c r="O95" i="5" s="1"/>
  <c r="Q40" i="5" s="1"/>
  <c r="F35" i="21" s="1"/>
  <c r="K93" i="5"/>
  <c r="N93" i="5" s="1"/>
  <c r="P38" i="5" s="1"/>
  <c r="E33" i="21" s="1"/>
  <c r="J109" i="5"/>
  <c r="M109" i="5" s="1"/>
  <c r="O54" i="5" s="1"/>
  <c r="K107" i="5"/>
  <c r="N107" i="5" s="1"/>
  <c r="P52" i="5" s="1"/>
  <c r="E47" i="21" s="1"/>
  <c r="J99" i="5"/>
  <c r="M99" i="5" s="1"/>
  <c r="O44" i="5" s="1"/>
  <c r="K115" i="5"/>
  <c r="N115" i="5" s="1"/>
  <c r="P60" i="5" s="1"/>
  <c r="E55" i="21" s="1"/>
  <c r="Y55" i="21" s="1"/>
  <c r="K94" i="5"/>
  <c r="N94" i="5" s="1"/>
  <c r="P39" i="5" s="1"/>
  <c r="E34" i="21" s="1"/>
  <c r="J116" i="5"/>
  <c r="M116" i="5" s="1"/>
  <c r="O61" i="5" s="1"/>
  <c r="K105" i="5"/>
  <c r="N105" i="5" s="1"/>
  <c r="P50" i="5" s="1"/>
  <c r="E45" i="21" s="1"/>
  <c r="K116" i="5"/>
  <c r="N116" i="5" s="1"/>
  <c r="P61" i="5" s="1"/>
  <c r="E56" i="21" s="1"/>
  <c r="Y56" i="21" s="1"/>
  <c r="L100" i="5"/>
  <c r="O100" i="5" s="1"/>
  <c r="Q45" i="5" s="1"/>
  <c r="F40" i="21" s="1"/>
  <c r="Z40" i="21" s="1"/>
  <c r="L101" i="5"/>
  <c r="O101" i="5" s="1"/>
  <c r="Q46" i="5" s="1"/>
  <c r="F41" i="21" s="1"/>
  <c r="J111" i="5"/>
  <c r="M111" i="5" s="1"/>
  <c r="O56" i="5" s="1"/>
  <c r="L113" i="5"/>
  <c r="O113" i="5" s="1"/>
  <c r="Q58" i="5" s="1"/>
  <c r="F53" i="21" s="1"/>
  <c r="K110" i="5"/>
  <c r="N110" i="5" s="1"/>
  <c r="P55" i="5" s="1"/>
  <c r="E50" i="21" s="1"/>
  <c r="L109" i="5"/>
  <c r="O109" i="5" s="1"/>
  <c r="Q54" i="5" s="1"/>
  <c r="F49" i="21" s="1"/>
  <c r="Z49" i="21" s="1"/>
  <c r="L112" i="5"/>
  <c r="O112" i="5" s="1"/>
  <c r="Q57" i="5" s="1"/>
  <c r="F52" i="21" s="1"/>
  <c r="L102" i="5"/>
  <c r="O102" i="5" s="1"/>
  <c r="Q47" i="5" s="1"/>
  <c r="F42" i="21" s="1"/>
  <c r="K109" i="5"/>
  <c r="N109" i="5" s="1"/>
  <c r="P54" i="5" s="1"/>
  <c r="E49" i="21" s="1"/>
  <c r="J95" i="5"/>
  <c r="M95" i="5" s="1"/>
  <c r="O40" i="5" s="1"/>
  <c r="K103" i="5"/>
  <c r="N103" i="5" s="1"/>
  <c r="P48" i="5" s="1"/>
  <c r="E43" i="21" s="1"/>
  <c r="Y43" i="21" s="1"/>
  <c r="L96" i="5"/>
  <c r="O96" i="5" s="1"/>
  <c r="Q41" i="5" s="1"/>
  <c r="F36" i="21" s="1"/>
  <c r="K95" i="5"/>
  <c r="N95" i="5" s="1"/>
  <c r="P40" i="5" s="1"/>
  <c r="E35" i="21" s="1"/>
  <c r="K104" i="5"/>
  <c r="N104" i="5" s="1"/>
  <c r="P49" i="5" s="1"/>
  <c r="E44" i="21" s="1"/>
  <c r="Y44" i="21" s="1"/>
  <c r="J101" i="5"/>
  <c r="M101" i="5" s="1"/>
  <c r="O46" i="5" s="1"/>
  <c r="L107" i="5"/>
  <c r="O107" i="5" s="1"/>
  <c r="Q52" i="5" s="1"/>
  <c r="F47" i="21" s="1"/>
  <c r="K4" i="16"/>
  <c r="K7" i="16" s="1"/>
  <c r="L94" i="5"/>
  <c r="O94" i="5" s="1"/>
  <c r="Q39" i="5" s="1"/>
  <c r="F34" i="21" s="1"/>
  <c r="Z34" i="21" s="1"/>
  <c r="J105" i="5"/>
  <c r="M105" i="5" s="1"/>
  <c r="O50" i="5" s="1"/>
  <c r="K102" i="5"/>
  <c r="N102" i="5" s="1"/>
  <c r="P47" i="5" s="1"/>
  <c r="E42" i="21" s="1"/>
  <c r="K113" i="5"/>
  <c r="N113" i="5" s="1"/>
  <c r="P58" i="5" s="1"/>
  <c r="E53" i="21" s="1"/>
  <c r="J102" i="5"/>
  <c r="M102" i="5" s="1"/>
  <c r="O47" i="5" s="1"/>
  <c r="K111" i="5"/>
  <c r="N111" i="5" s="1"/>
  <c r="P56" i="5" s="1"/>
  <c r="E51" i="21" s="1"/>
  <c r="Y51" i="21" s="1"/>
  <c r="K98" i="5"/>
  <c r="N98" i="5" s="1"/>
  <c r="P43" i="5" s="1"/>
  <c r="E38" i="21" s="1"/>
  <c r="L93" i="5"/>
  <c r="O93" i="5" s="1"/>
  <c r="Q38" i="5" s="1"/>
  <c r="F33" i="21" s="1"/>
  <c r="J104" i="5"/>
  <c r="M104" i="5" s="1"/>
  <c r="O49" i="5" s="1"/>
  <c r="L103" i="5"/>
  <c r="O103" i="5" s="1"/>
  <c r="Q48" i="5" s="1"/>
  <c r="F43" i="21" s="1"/>
  <c r="F28" i="16"/>
  <c r="I26" i="16"/>
  <c r="J4" i="16"/>
  <c r="J7" i="16" s="1"/>
  <c r="K99" i="5"/>
  <c r="N99" i="5" s="1"/>
  <c r="P44" i="5" s="1"/>
  <c r="E39" i="21" s="1"/>
  <c r="K96" i="5"/>
  <c r="N96" i="5" s="1"/>
  <c r="P41" i="5" s="1"/>
  <c r="E36" i="21" s="1"/>
  <c r="K108" i="5"/>
  <c r="N108" i="5" s="1"/>
  <c r="P53" i="5" s="1"/>
  <c r="E48" i="21" s="1"/>
  <c r="K101" i="5"/>
  <c r="N101" i="5" s="1"/>
  <c r="P46" i="5" s="1"/>
  <c r="E41" i="21" s="1"/>
  <c r="J97" i="5"/>
  <c r="M97" i="5" s="1"/>
  <c r="O42" i="5" s="1"/>
  <c r="L111" i="5"/>
  <c r="O111" i="5" s="1"/>
  <c r="Q56" i="5" s="1"/>
  <c r="F51" i="21" s="1"/>
  <c r="I9" i="16"/>
  <c r="L4" i="16"/>
  <c r="L7" i="16" s="1"/>
  <c r="J110" i="5"/>
  <c r="M110" i="5" s="1"/>
  <c r="O55" i="5" s="1"/>
  <c r="J112" i="5"/>
  <c r="M112" i="5" s="1"/>
  <c r="O57" i="5" s="1"/>
  <c r="J94" i="5"/>
  <c r="M94" i="5" s="1"/>
  <c r="O39" i="5" s="1"/>
  <c r="L115" i="5"/>
  <c r="O115" i="5" s="1"/>
  <c r="Q60" i="5" s="1"/>
  <c r="F55" i="21" s="1"/>
  <c r="L98" i="5"/>
  <c r="O98" i="5" s="1"/>
  <c r="Q43" i="5" s="1"/>
  <c r="F38" i="21" s="1"/>
  <c r="J114" i="5"/>
  <c r="M114" i="5" s="1"/>
  <c r="O59" i="5" s="1"/>
  <c r="J107" i="5"/>
  <c r="M107" i="5" s="1"/>
  <c r="O52" i="5" s="1"/>
  <c r="J113" i="5"/>
  <c r="M113" i="5" s="1"/>
  <c r="O58" i="5" s="1"/>
  <c r="J93" i="5"/>
  <c r="M93" i="5" s="1"/>
  <c r="O38" i="5" s="1"/>
  <c r="K100" i="5"/>
  <c r="N100" i="5" s="1"/>
  <c r="P45" i="5" s="1"/>
  <c r="E40" i="21" s="1"/>
  <c r="J115" i="5"/>
  <c r="M115" i="5" s="1"/>
  <c r="O60" i="5" s="1"/>
  <c r="I19" i="16"/>
  <c r="M4" i="16"/>
  <c r="M7" i="16" s="1"/>
  <c r="J96" i="5"/>
  <c r="M96" i="5" s="1"/>
  <c r="O41" i="5" s="1"/>
  <c r="L110" i="5"/>
  <c r="O110" i="5" s="1"/>
  <c r="Q55" i="5" s="1"/>
  <c r="F50" i="21" s="1"/>
  <c r="K112" i="5"/>
  <c r="N112" i="5" s="1"/>
  <c r="P57" i="5" s="1"/>
  <c r="E52" i="21" s="1"/>
  <c r="L104" i="5"/>
  <c r="O104" i="5" s="1"/>
  <c r="Q49" i="5" s="1"/>
  <c r="F44" i="21" s="1"/>
  <c r="L105" i="5"/>
  <c r="O105" i="5" s="1"/>
  <c r="Q50" i="5" s="1"/>
  <c r="F45" i="21" s="1"/>
  <c r="O4" i="16"/>
  <c r="O7" i="16" s="1"/>
  <c r="L97" i="5"/>
  <c r="O97" i="5" s="1"/>
  <c r="Q42" i="5" s="1"/>
  <c r="F37" i="21" s="1"/>
  <c r="L108" i="5"/>
  <c r="O108" i="5" s="1"/>
  <c r="Q53" i="5" s="1"/>
  <c r="F48" i="21" s="1"/>
  <c r="K97" i="5"/>
  <c r="N97" i="5" s="1"/>
  <c r="P42" i="5" s="1"/>
  <c r="E37" i="21" s="1"/>
  <c r="N4" i="16"/>
  <c r="N7" i="16" s="1"/>
  <c r="L106" i="5"/>
  <c r="O106" i="5" s="1"/>
  <c r="Q51" i="5" s="1"/>
  <c r="F46" i="21" s="1"/>
  <c r="J108" i="5"/>
  <c r="M108" i="5" s="1"/>
  <c r="O53" i="5" s="1"/>
  <c r="L114" i="5"/>
  <c r="O114" i="5" s="1"/>
  <c r="Q59" i="5" s="1"/>
  <c r="F54" i="21" s="1"/>
  <c r="K106" i="5" l="1"/>
  <c r="N106" i="5" s="1"/>
  <c r="P51" i="5" s="1"/>
  <c r="E46" i="21" s="1"/>
  <c r="N114" i="5"/>
  <c r="P59" i="5" s="1"/>
  <c r="E54" i="21" s="1"/>
  <c r="D50" i="21"/>
  <c r="X50" i="21" s="1"/>
  <c r="AI55" i="5"/>
  <c r="D45" i="21"/>
  <c r="X45" i="21" s="1"/>
  <c r="AI50" i="5"/>
  <c r="D39" i="21"/>
  <c r="X39" i="21" s="1"/>
  <c r="AI44" i="5"/>
  <c r="D55" i="21"/>
  <c r="X55" i="21" s="1"/>
  <c r="E25" i="21" s="1"/>
  <c r="D109" i="29" s="1"/>
  <c r="AI60" i="5"/>
  <c r="D49" i="21"/>
  <c r="X49" i="21" s="1"/>
  <c r="AI54" i="5"/>
  <c r="D46" i="21"/>
  <c r="X46" i="21" s="1"/>
  <c r="D44" i="21"/>
  <c r="X44" i="21" s="1"/>
  <c r="E14" i="21" s="1"/>
  <c r="D98" i="29" s="1"/>
  <c r="AI49" i="5"/>
  <c r="D41" i="21"/>
  <c r="X41" i="21" s="1"/>
  <c r="AI46" i="5"/>
  <c r="D51" i="21"/>
  <c r="X51" i="21" s="1"/>
  <c r="E21" i="21" s="1"/>
  <c r="D105" i="29" s="1"/>
  <c r="AI56" i="5"/>
  <c r="D53" i="21"/>
  <c r="X53" i="21" s="1"/>
  <c r="AI58" i="5"/>
  <c r="D43" i="21"/>
  <c r="X43" i="21" s="1"/>
  <c r="H13" i="21" s="1"/>
  <c r="G97" i="29" s="1"/>
  <c r="AI48" i="5"/>
  <c r="D47" i="21"/>
  <c r="X47" i="21" s="1"/>
  <c r="AI52" i="5"/>
  <c r="D54" i="21"/>
  <c r="X54" i="21" s="1"/>
  <c r="D37" i="21"/>
  <c r="X37" i="21" s="1"/>
  <c r="AI42" i="5"/>
  <c r="D42" i="21"/>
  <c r="X42" i="21" s="1"/>
  <c r="AI47" i="5"/>
  <c r="D35" i="21"/>
  <c r="X35" i="21" s="1"/>
  <c r="AI40" i="5"/>
  <c r="D56" i="21"/>
  <c r="X56" i="21" s="1"/>
  <c r="E26" i="21" s="1"/>
  <c r="D110" i="29" s="1"/>
  <c r="AI61" i="5"/>
  <c r="D40" i="21"/>
  <c r="X40" i="21" s="1"/>
  <c r="AI45" i="5"/>
  <c r="D48" i="21"/>
  <c r="X48" i="21" s="1"/>
  <c r="AI53" i="5"/>
  <c r="D34" i="21"/>
  <c r="X34" i="21" s="1"/>
  <c r="AI39" i="5"/>
  <c r="D38" i="21"/>
  <c r="X38" i="21" s="1"/>
  <c r="AI43" i="5"/>
  <c r="D36" i="21"/>
  <c r="X36" i="21" s="1"/>
  <c r="AI41" i="5"/>
  <c r="D52" i="21"/>
  <c r="X52" i="21" s="1"/>
  <c r="AI57" i="5"/>
  <c r="J83" i="5"/>
  <c r="K83" i="5" s="1"/>
  <c r="Z36" i="21"/>
  <c r="Y50" i="21"/>
  <c r="Y42" i="21"/>
  <c r="Q93" i="5"/>
  <c r="Z54" i="21"/>
  <c r="Y52" i="21"/>
  <c r="Y36" i="21"/>
  <c r="Z50" i="21"/>
  <c r="Z46" i="21"/>
  <c r="Y35" i="21"/>
  <c r="Y53" i="21"/>
  <c r="Y41" i="21"/>
  <c r="Y37" i="21"/>
  <c r="Z45" i="21"/>
  <c r="Z53" i="21"/>
  <c r="Y48" i="21"/>
  <c r="Y45" i="21"/>
  <c r="Z47" i="21"/>
  <c r="Y38" i="21"/>
  <c r="Z52" i="21"/>
  <c r="Z33" i="21"/>
  <c r="Z42" i="21"/>
  <c r="Z41" i="21"/>
  <c r="Z44" i="21"/>
  <c r="Z35" i="21"/>
  <c r="Z43" i="21"/>
  <c r="Y39" i="21"/>
  <c r="Z51" i="21"/>
  <c r="G21" i="21" s="1"/>
  <c r="F105" i="29" s="1"/>
  <c r="Y47" i="21"/>
  <c r="Y40" i="21"/>
  <c r="Z37" i="21"/>
  <c r="AF33" i="5"/>
  <c r="AI38" i="5"/>
  <c r="D33" i="21"/>
  <c r="Y34" i="21"/>
  <c r="G4" i="21" s="1"/>
  <c r="F88" i="29" s="1"/>
  <c r="Y33" i="21"/>
  <c r="Z48" i="21"/>
  <c r="Z38" i="21"/>
  <c r="Y49" i="21"/>
  <c r="Z55" i="21"/>
  <c r="Z39" i="21"/>
  <c r="AI51" i="5" l="1"/>
  <c r="Y46" i="21"/>
  <c r="AI59" i="5"/>
  <c r="Y54" i="21"/>
  <c r="D9" i="21"/>
  <c r="C93" i="29" s="1"/>
  <c r="G25" i="21"/>
  <c r="F109" i="29" s="1"/>
  <c r="G19" i="21"/>
  <c r="F103" i="29" s="1"/>
  <c r="G26" i="21"/>
  <c r="F110" i="29" s="1"/>
  <c r="G10" i="21"/>
  <c r="F94" i="29" s="1"/>
  <c r="H9" i="21"/>
  <c r="G93" i="29" s="1"/>
  <c r="G13" i="21"/>
  <c r="F97" i="29" s="1"/>
  <c r="H10" i="21"/>
  <c r="G94" i="29" s="1"/>
  <c r="H8" i="21"/>
  <c r="G92" i="29" s="1"/>
  <c r="G14" i="21"/>
  <c r="F98" i="29" s="1"/>
  <c r="D13" i="21"/>
  <c r="C97" i="29" s="1"/>
  <c r="D8" i="21"/>
  <c r="C92" i="29" s="1"/>
  <c r="D10" i="21"/>
  <c r="C94" i="29" s="1"/>
  <c r="E13" i="21"/>
  <c r="D97" i="29" s="1"/>
  <c r="G20" i="21"/>
  <c r="F104" i="29" s="1"/>
  <c r="G22" i="21"/>
  <c r="F106" i="29" s="1"/>
  <c r="G6" i="21"/>
  <c r="F90" i="29" s="1"/>
  <c r="G7" i="21"/>
  <c r="F91" i="29" s="1"/>
  <c r="G5" i="21"/>
  <c r="F89" i="29" s="1"/>
  <c r="G16" i="21"/>
  <c r="F100" i="29" s="1"/>
  <c r="G11" i="21"/>
  <c r="F95" i="29" s="1"/>
  <c r="G9" i="21"/>
  <c r="F93" i="29" s="1"/>
  <c r="G23" i="21"/>
  <c r="F107" i="29" s="1"/>
  <c r="G8" i="21"/>
  <c r="F92" i="29" s="1"/>
  <c r="G15" i="21"/>
  <c r="F99" i="29" s="1"/>
  <c r="G18" i="21"/>
  <c r="F102" i="29" s="1"/>
  <c r="D20" i="21"/>
  <c r="C104" i="29" s="1"/>
  <c r="H20" i="21"/>
  <c r="G104" i="29" s="1"/>
  <c r="D23" i="21"/>
  <c r="C107" i="29" s="1"/>
  <c r="H23" i="21"/>
  <c r="G107" i="29" s="1"/>
  <c r="D19" i="21"/>
  <c r="C103" i="29" s="1"/>
  <c r="H19" i="21"/>
  <c r="G103" i="29" s="1"/>
  <c r="D4" i="21"/>
  <c r="C88" i="29" s="1"/>
  <c r="H4" i="21"/>
  <c r="G88" i="29" s="1"/>
  <c r="D14" i="21"/>
  <c r="C98" i="29" s="1"/>
  <c r="H14" i="21"/>
  <c r="G98" i="29" s="1"/>
  <c r="D22" i="21"/>
  <c r="C106" i="29" s="1"/>
  <c r="H22" i="21"/>
  <c r="G106" i="29" s="1"/>
  <c r="G12" i="21"/>
  <c r="F96" i="29" s="1"/>
  <c r="D6" i="21"/>
  <c r="C90" i="29" s="1"/>
  <c r="H6" i="21"/>
  <c r="G90" i="29" s="1"/>
  <c r="D21" i="21"/>
  <c r="C105" i="29" s="1"/>
  <c r="H21" i="21"/>
  <c r="G105" i="29" s="1"/>
  <c r="D16" i="21"/>
  <c r="C100" i="29" s="1"/>
  <c r="H16" i="21"/>
  <c r="G100" i="29" s="1"/>
  <c r="D18" i="21"/>
  <c r="C102" i="29" s="1"/>
  <c r="H18" i="21"/>
  <c r="G102" i="29" s="1"/>
  <c r="D17" i="21"/>
  <c r="C101" i="29" s="1"/>
  <c r="H17" i="21"/>
  <c r="G101" i="29" s="1"/>
  <c r="G17" i="21"/>
  <c r="F101" i="29" s="1"/>
  <c r="G24" i="21"/>
  <c r="F108" i="29" s="1"/>
  <c r="F13" i="21"/>
  <c r="E97" i="29" s="1"/>
  <c r="D15" i="21"/>
  <c r="C99" i="29" s="1"/>
  <c r="H15" i="21"/>
  <c r="G99" i="29" s="1"/>
  <c r="D5" i="21"/>
  <c r="C89" i="29" s="1"/>
  <c r="H5" i="21"/>
  <c r="G89" i="29" s="1"/>
  <c r="D25" i="21"/>
  <c r="C109" i="29" s="1"/>
  <c r="H25" i="21"/>
  <c r="G109" i="29" s="1"/>
  <c r="D26" i="21"/>
  <c r="C110" i="29" s="1"/>
  <c r="H26" i="21"/>
  <c r="G110" i="29" s="1"/>
  <c r="D7" i="21"/>
  <c r="C91" i="29" s="1"/>
  <c r="H7" i="21"/>
  <c r="G91" i="29" s="1"/>
  <c r="D12" i="21"/>
  <c r="C96" i="29" s="1"/>
  <c r="H12" i="21"/>
  <c r="G96" i="29" s="1"/>
  <c r="D24" i="21"/>
  <c r="C108" i="29" s="1"/>
  <c r="H24" i="21"/>
  <c r="G108" i="29" s="1"/>
  <c r="D11" i="21"/>
  <c r="C95" i="29" s="1"/>
  <c r="H11" i="21"/>
  <c r="G95" i="29" s="1"/>
  <c r="F17" i="21"/>
  <c r="E101" i="29" s="1"/>
  <c r="E17" i="21"/>
  <c r="D101" i="29" s="1"/>
  <c r="F18" i="21"/>
  <c r="E102" i="29" s="1"/>
  <c r="E18" i="21"/>
  <c r="D102" i="29" s="1"/>
  <c r="F10" i="21"/>
  <c r="E94" i="29" s="1"/>
  <c r="E10" i="21"/>
  <c r="D94" i="29" s="1"/>
  <c r="F15" i="21"/>
  <c r="E99" i="29" s="1"/>
  <c r="E15" i="21"/>
  <c r="D99" i="29" s="1"/>
  <c r="F23" i="21"/>
  <c r="E107" i="29" s="1"/>
  <c r="E23" i="21"/>
  <c r="D107" i="29" s="1"/>
  <c r="F26" i="21"/>
  <c r="E110" i="29" s="1"/>
  <c r="F21" i="21"/>
  <c r="E105" i="29" s="1"/>
  <c r="F19" i="21"/>
  <c r="E103" i="29" s="1"/>
  <c r="E19" i="21"/>
  <c r="D103" i="29" s="1"/>
  <c r="F16" i="21"/>
  <c r="E100" i="29" s="1"/>
  <c r="E16" i="21"/>
  <c r="D100" i="29" s="1"/>
  <c r="F6" i="21"/>
  <c r="E90" i="29" s="1"/>
  <c r="E6" i="21"/>
  <c r="D90" i="29" s="1"/>
  <c r="F20" i="21"/>
  <c r="E104" i="29" s="1"/>
  <c r="E20" i="21"/>
  <c r="D104" i="29" s="1"/>
  <c r="F11" i="21"/>
  <c r="E95" i="29" s="1"/>
  <c r="E11" i="21"/>
  <c r="D95" i="29" s="1"/>
  <c r="F12" i="21"/>
  <c r="E96" i="29" s="1"/>
  <c r="E12" i="21"/>
  <c r="D96" i="29" s="1"/>
  <c r="F4" i="21"/>
  <c r="E88" i="29" s="1"/>
  <c r="E4" i="21"/>
  <c r="D88" i="29" s="1"/>
  <c r="E24" i="21"/>
  <c r="D108" i="29" s="1"/>
  <c r="F9" i="21"/>
  <c r="E93" i="29" s="1"/>
  <c r="E9" i="21"/>
  <c r="D93" i="29" s="1"/>
  <c r="F8" i="21"/>
  <c r="E92" i="29" s="1"/>
  <c r="E8" i="21"/>
  <c r="D92" i="29" s="1"/>
  <c r="F7" i="21"/>
  <c r="E91" i="29" s="1"/>
  <c r="E7" i="21"/>
  <c r="D91" i="29" s="1"/>
  <c r="F5" i="21"/>
  <c r="E89" i="29" s="1"/>
  <c r="E5" i="21"/>
  <c r="D89" i="29" s="1"/>
  <c r="F22" i="21"/>
  <c r="E106" i="29" s="1"/>
  <c r="E22" i="21"/>
  <c r="D106" i="29" s="1"/>
  <c r="F25" i="21"/>
  <c r="E109" i="29" s="1"/>
  <c r="F14" i="21"/>
  <c r="E98" i="29" s="1"/>
  <c r="W30" i="21"/>
  <c r="X33" i="21"/>
  <c r="E3" i="21" s="1"/>
  <c r="D87" i="29" s="1"/>
  <c r="F24" i="21" l="1"/>
  <c r="E108" i="29" s="1"/>
  <c r="G3" i="21"/>
  <c r="F87" i="29" s="1"/>
  <c r="AH13" i="21"/>
  <c r="F3" i="21"/>
  <c r="E87" i="29" s="1"/>
  <c r="H3" i="21"/>
  <c r="G87" i="29" s="1"/>
  <c r="AH23" i="21"/>
  <c r="AH17" i="21"/>
  <c r="AH10" i="21"/>
  <c r="AH7" i="21"/>
  <c r="AH14" i="21"/>
  <c r="AH9" i="21"/>
  <c r="AH22" i="21"/>
  <c r="AH12" i="21"/>
  <c r="AH19" i="21"/>
  <c r="AH6" i="21"/>
  <c r="AH18" i="21"/>
  <c r="AH21" i="21"/>
  <c r="AH26" i="21"/>
  <c r="AH11" i="21"/>
  <c r="AH4" i="21"/>
  <c r="AH15" i="21"/>
  <c r="AH20" i="21"/>
  <c r="AH8" i="21"/>
  <c r="AH5" i="21"/>
  <c r="AH25" i="21"/>
  <c r="AH16" i="21"/>
  <c r="AQ33" i="21"/>
  <c r="D3" i="21"/>
  <c r="AH24" i="21" l="1"/>
  <c r="AH3" i="21"/>
  <c r="C87" i="29"/>
  <c r="C117" i="29" s="1" a="1"/>
  <c r="C117" i="29" l="1"/>
  <c r="H140" i="29"/>
  <c r="G140" i="29"/>
  <c r="F140" i="29"/>
  <c r="E140" i="29"/>
  <c r="D140" i="29"/>
  <c r="C140" i="29"/>
  <c r="H139" i="29"/>
  <c r="G139" i="29"/>
  <c r="F139" i="29"/>
  <c r="E139" i="29"/>
  <c r="D139" i="29"/>
  <c r="C139" i="29"/>
  <c r="G138" i="29"/>
  <c r="F136" i="29"/>
  <c r="F135" i="29"/>
  <c r="C135" i="29"/>
  <c r="H138" i="29"/>
  <c r="F138" i="29"/>
  <c r="E138" i="29"/>
  <c r="D138" i="29"/>
  <c r="C138" i="29"/>
  <c r="H137" i="29"/>
  <c r="G137" i="29"/>
  <c r="F137" i="29"/>
  <c r="E137" i="29"/>
  <c r="D137" i="29"/>
  <c r="C137" i="29"/>
  <c r="G136" i="29"/>
  <c r="H135" i="29"/>
  <c r="E135" i="29"/>
  <c r="H136" i="29"/>
  <c r="E136" i="29"/>
  <c r="D136" i="29"/>
  <c r="C136" i="29"/>
  <c r="G135" i="29"/>
  <c r="D135" i="29"/>
  <c r="H134" i="29"/>
  <c r="G134" i="29"/>
  <c r="F134" i="29"/>
  <c r="E134" i="29"/>
  <c r="D134" i="29"/>
  <c r="C134" i="29"/>
  <c r="H133" i="29"/>
  <c r="G133" i="29"/>
  <c r="F133" i="29"/>
  <c r="E133" i="29"/>
  <c r="D133" i="29"/>
  <c r="C133" i="29"/>
  <c r="H132" i="29"/>
  <c r="G132" i="29"/>
  <c r="F132" i="29"/>
  <c r="E132" i="29"/>
  <c r="D132" i="29"/>
  <c r="C132" i="29"/>
  <c r="H131" i="29"/>
  <c r="G131" i="29"/>
  <c r="F131" i="29"/>
  <c r="E131" i="29"/>
  <c r="D131" i="29"/>
  <c r="C131" i="29"/>
  <c r="H130" i="29"/>
  <c r="G130" i="29"/>
  <c r="F130" i="29"/>
  <c r="E130" i="29"/>
  <c r="D130" i="29"/>
  <c r="C130" i="29"/>
  <c r="H129" i="29"/>
  <c r="G129" i="29"/>
  <c r="F129" i="29"/>
  <c r="E129" i="29"/>
  <c r="D129" i="29"/>
  <c r="C129" i="29"/>
  <c r="H128" i="29"/>
  <c r="G128" i="29"/>
  <c r="F128" i="29"/>
  <c r="E128" i="29"/>
  <c r="D128" i="29"/>
  <c r="C128" i="29"/>
  <c r="H127" i="29"/>
  <c r="G127" i="29"/>
  <c r="F127" i="29"/>
  <c r="E127" i="29"/>
  <c r="D127" i="29"/>
  <c r="C127" i="29"/>
  <c r="G126" i="29"/>
  <c r="G124" i="29"/>
  <c r="C124" i="29"/>
  <c r="G123" i="29"/>
  <c r="D123" i="29"/>
  <c r="H126" i="29"/>
  <c r="F126" i="29"/>
  <c r="E126" i="29"/>
  <c r="D126" i="29"/>
  <c r="C126" i="29"/>
  <c r="H125" i="29"/>
  <c r="G125" i="29"/>
  <c r="F125" i="29"/>
  <c r="E125" i="29"/>
  <c r="D125" i="29"/>
  <c r="C125" i="29"/>
  <c r="H124" i="29"/>
  <c r="F124" i="29"/>
  <c r="E124" i="29"/>
  <c r="D124" i="29"/>
  <c r="H123" i="29"/>
  <c r="F123" i="29"/>
  <c r="E123" i="29"/>
  <c r="C123" i="29"/>
  <c r="H122" i="29"/>
  <c r="G122" i="29"/>
  <c r="F122" i="29"/>
  <c r="E122" i="29"/>
  <c r="D122" i="29"/>
  <c r="C122" i="29"/>
  <c r="H121" i="29"/>
  <c r="G121" i="29"/>
  <c r="F121" i="29"/>
  <c r="E121" i="29"/>
  <c r="D121" i="29"/>
  <c r="C121" i="29"/>
  <c r="G118" i="29"/>
  <c r="C118" i="29"/>
  <c r="F117" i="29"/>
  <c r="D117" i="29"/>
  <c r="H120" i="29"/>
  <c r="G120" i="29"/>
  <c r="F120" i="29"/>
  <c r="E120" i="29"/>
  <c r="D120" i="29"/>
  <c r="C120" i="29"/>
  <c r="H119" i="29"/>
  <c r="G119" i="29"/>
  <c r="F119" i="29"/>
  <c r="E119" i="29"/>
  <c r="D119" i="29"/>
  <c r="C119" i="29"/>
  <c r="H118" i="29"/>
  <c r="F118" i="29"/>
  <c r="E118" i="29"/>
  <c r="D118" i="29"/>
  <c r="H117" i="29"/>
  <c r="G117" i="29"/>
  <c r="E117" i="29"/>
  <c r="BJ197" i="29" l="1"/>
  <c r="S167" i="29"/>
  <c r="BJ167" i="29" s="1"/>
  <c r="BK187" i="29"/>
  <c r="T157" i="29"/>
  <c r="BK157" i="29" s="1"/>
  <c r="AB146" i="29"/>
  <c r="BS146" i="29" s="1"/>
  <c r="BS176" i="29"/>
  <c r="E147" i="29"/>
  <c r="AV147" i="29" s="1"/>
  <c r="E177" i="29"/>
  <c r="AV177" i="29" s="1"/>
  <c r="CE191" i="29"/>
  <c r="AN161" i="29"/>
  <c r="CE161" i="29" s="1"/>
  <c r="AF155" i="29"/>
  <c r="BW155" i="29" s="1"/>
  <c r="BW185" i="29"/>
  <c r="AM165" i="29"/>
  <c r="CD165" i="29" s="1"/>
  <c r="CD195" i="29"/>
  <c r="BC194" i="29"/>
  <c r="L164" i="29"/>
  <c r="BC164" i="29" s="1"/>
  <c r="BG193" i="29"/>
  <c r="P163" i="29"/>
  <c r="BG163" i="29" s="1"/>
  <c r="BX180" i="29"/>
  <c r="AG150" i="29"/>
  <c r="BX150" i="29" s="1"/>
  <c r="AZ178" i="29"/>
  <c r="I148" i="29"/>
  <c r="AZ148" i="29" s="1"/>
  <c r="I152" i="29"/>
  <c r="AZ152" i="29" s="1"/>
  <c r="AZ182" i="29"/>
  <c r="BA195" i="29"/>
  <c r="J165" i="29"/>
  <c r="BA165" i="29" s="1"/>
  <c r="BR187" i="29"/>
  <c r="AA157" i="29"/>
  <c r="BR157" i="29" s="1"/>
  <c r="L150" i="29"/>
  <c r="BC150" i="29" s="1"/>
  <c r="BC180" i="29"/>
  <c r="BY198" i="29"/>
  <c r="AH168" i="29"/>
  <c r="BY168" i="29" s="1"/>
  <c r="CF185" i="29"/>
  <c r="AO155" i="29"/>
  <c r="CF155" i="29" s="1"/>
  <c r="BI179" i="29"/>
  <c r="R149" i="29"/>
  <c r="BI149" i="29" s="1"/>
  <c r="AD167" i="29"/>
  <c r="BU167" i="29" s="1"/>
  <c r="BU197" i="29"/>
  <c r="AH153" i="29"/>
  <c r="BY153" i="29" s="1"/>
  <c r="BY183" i="29"/>
  <c r="BJ180" i="29"/>
  <c r="S150" i="29"/>
  <c r="BJ150" i="29" s="1"/>
  <c r="AA163" i="29"/>
  <c r="BR163" i="29" s="1"/>
  <c r="BR193" i="29"/>
  <c r="CD193" i="29"/>
  <c r="AM163" i="29"/>
  <c r="CD163" i="29" s="1"/>
  <c r="G148" i="29"/>
  <c r="AX148" i="29" s="1"/>
  <c r="G178" i="29"/>
  <c r="AX178" i="29" s="1"/>
  <c r="BU195" i="29"/>
  <c r="AD165" i="29"/>
  <c r="BU165" i="29" s="1"/>
  <c r="O168" i="29"/>
  <c r="BF168" i="29" s="1"/>
  <c r="BF198" i="29"/>
  <c r="BD186" i="29"/>
  <c r="M156" i="29"/>
  <c r="BD156" i="29" s="1"/>
  <c r="I145" i="29"/>
  <c r="T164" i="29"/>
  <c r="BK164" i="29" s="1"/>
  <c r="BK194" i="29"/>
  <c r="BV188" i="29"/>
  <c r="AE158" i="29"/>
  <c r="BV158" i="29" s="1"/>
  <c r="N151" i="29"/>
  <c r="BE151" i="29" s="1"/>
  <c r="BE181" i="29"/>
  <c r="AA166" i="29"/>
  <c r="BR166" i="29" s="1"/>
  <c r="BR196" i="29"/>
  <c r="BC184" i="29"/>
  <c r="L154" i="29"/>
  <c r="BC154" i="29" s="1"/>
  <c r="AC166" i="29"/>
  <c r="BT166" i="29" s="1"/>
  <c r="BT196" i="29"/>
  <c r="AZ190" i="29"/>
  <c r="I160" i="29"/>
  <c r="AZ160" i="29" s="1"/>
  <c r="AE160" i="29"/>
  <c r="BV160" i="29" s="1"/>
  <c r="BV190" i="29"/>
  <c r="AQ148" i="29"/>
  <c r="CH148" i="29" s="1"/>
  <c r="AQ178" i="29"/>
  <c r="CH178" i="29" s="1"/>
  <c r="N156" i="29"/>
  <c r="BE156" i="29" s="1"/>
  <c r="BE186" i="29"/>
  <c r="BQ195" i="29"/>
  <c r="Z165" i="29"/>
  <c r="BQ165" i="29" s="1"/>
  <c r="J158" i="29"/>
  <c r="BA158" i="29" s="1"/>
  <c r="BA188" i="29"/>
  <c r="H194" i="29"/>
  <c r="AY194" i="29" s="1"/>
  <c r="H164" i="29"/>
  <c r="AY164" i="29" s="1"/>
  <c r="CA184" i="29"/>
  <c r="AJ154" i="29"/>
  <c r="CA154" i="29" s="1"/>
  <c r="BW181" i="29"/>
  <c r="AF151" i="29"/>
  <c r="BW151" i="29" s="1"/>
  <c r="AC158" i="29"/>
  <c r="BT158" i="29" s="1"/>
  <c r="BT188" i="29"/>
  <c r="AE148" i="29"/>
  <c r="BV148" i="29" s="1"/>
  <c r="BV178" i="29"/>
  <c r="BZ180" i="29"/>
  <c r="AI150" i="29"/>
  <c r="BZ150" i="29" s="1"/>
  <c r="BV189" i="29"/>
  <c r="AE159" i="29"/>
  <c r="BV159" i="29" s="1"/>
  <c r="BA187" i="29"/>
  <c r="J157" i="29"/>
  <c r="BA157" i="29" s="1"/>
  <c r="BD194" i="29"/>
  <c r="M164" i="29"/>
  <c r="BD164" i="29" s="1"/>
  <c r="BY176" i="29"/>
  <c r="AH146" i="29"/>
  <c r="BY146" i="29" s="1"/>
  <c r="BF194" i="29"/>
  <c r="O164" i="29"/>
  <c r="BF164" i="29" s="1"/>
  <c r="BO176" i="29"/>
  <c r="X146" i="29"/>
  <c r="BO146" i="29" s="1"/>
  <c r="BZ183" i="29"/>
  <c r="AI153" i="29"/>
  <c r="BZ153" i="29" s="1"/>
  <c r="Q145" i="29"/>
  <c r="BK185" i="29"/>
  <c r="T155" i="29"/>
  <c r="BK155" i="29" s="1"/>
  <c r="U155" i="29"/>
  <c r="BL155" i="29" s="1"/>
  <c r="BL185" i="29"/>
  <c r="K157" i="29"/>
  <c r="BB157" i="29" s="1"/>
  <c r="BB187" i="29"/>
  <c r="R160" i="29"/>
  <c r="BI160" i="29" s="1"/>
  <c r="BI190" i="29"/>
  <c r="BW186" i="29"/>
  <c r="AF156" i="29"/>
  <c r="BW156" i="29" s="1"/>
  <c r="F193" i="29"/>
  <c r="AW193" i="29" s="1"/>
  <c r="F163" i="29"/>
  <c r="AW163" i="29" s="1"/>
  <c r="BQ191" i="29"/>
  <c r="Z161" i="29"/>
  <c r="BQ161" i="29" s="1"/>
  <c r="BG183" i="29"/>
  <c r="P153" i="29"/>
  <c r="BG153" i="29" s="1"/>
  <c r="CC192" i="29"/>
  <c r="AL162" i="29"/>
  <c r="CC162" i="29" s="1"/>
  <c r="AM146" i="29"/>
  <c r="CD146" i="29" s="1"/>
  <c r="CD176" i="29"/>
  <c r="BT180" i="29"/>
  <c r="AC150" i="29"/>
  <c r="BT150" i="29" s="1"/>
  <c r="F160" i="29"/>
  <c r="AW160" i="29" s="1"/>
  <c r="F190" i="29"/>
  <c r="AW190" i="29" s="1"/>
  <c r="AP159" i="29"/>
  <c r="CG159" i="29" s="1"/>
  <c r="CG189" i="29"/>
  <c r="C158" i="29"/>
  <c r="C188" i="29"/>
  <c r="H149" i="29"/>
  <c r="AY149" i="29" s="1"/>
  <c r="H179" i="29"/>
  <c r="AY179" i="29" s="1"/>
  <c r="BN192" i="29"/>
  <c r="W162" i="29"/>
  <c r="BN162" i="29" s="1"/>
  <c r="BU193" i="29"/>
  <c r="AD163" i="29"/>
  <c r="BU163" i="29" s="1"/>
  <c r="AM160" i="29"/>
  <c r="CD160" i="29" s="1"/>
  <c r="CD190" i="29"/>
  <c r="AN163" i="29"/>
  <c r="CE163" i="29" s="1"/>
  <c r="CE193" i="29"/>
  <c r="BH181" i="29"/>
  <c r="Q151" i="29"/>
  <c r="BH151" i="29" s="1"/>
  <c r="AC147" i="29"/>
  <c r="BT147" i="29" s="1"/>
  <c r="BT177" i="29"/>
  <c r="BN191" i="29"/>
  <c r="W161" i="29"/>
  <c r="BN161" i="29" s="1"/>
  <c r="BW183" i="29"/>
  <c r="AF153" i="29"/>
  <c r="BW153" i="29" s="1"/>
  <c r="R153" i="29"/>
  <c r="BI153" i="29" s="1"/>
  <c r="BI183" i="29"/>
  <c r="BK178" i="29"/>
  <c r="T148" i="29"/>
  <c r="BK148" i="29" s="1"/>
  <c r="AK152" i="29"/>
  <c r="CB152" i="29" s="1"/>
  <c r="CB182" i="29"/>
  <c r="BH196" i="29"/>
  <c r="Q166" i="29"/>
  <c r="BH166" i="29" s="1"/>
  <c r="BU185" i="29"/>
  <c r="AD155" i="29"/>
  <c r="BU155" i="29" s="1"/>
  <c r="M150" i="29"/>
  <c r="BD150" i="29" s="1"/>
  <c r="BD180" i="29"/>
  <c r="BH189" i="29"/>
  <c r="Q159" i="29"/>
  <c r="BH159" i="29" s="1"/>
  <c r="X164" i="29"/>
  <c r="BO164" i="29" s="1"/>
  <c r="BO194" i="29"/>
  <c r="AB152" i="29"/>
  <c r="BS152" i="29" s="1"/>
  <c r="BS182" i="29"/>
  <c r="K159" i="29"/>
  <c r="BB159" i="29" s="1"/>
  <c r="BB189" i="29"/>
  <c r="BA197" i="29"/>
  <c r="J167" i="29"/>
  <c r="BA167" i="29" s="1"/>
  <c r="BZ189" i="29"/>
  <c r="AI159" i="29"/>
  <c r="BZ159" i="29" s="1"/>
  <c r="Y152" i="29"/>
  <c r="BP152" i="29" s="1"/>
  <c r="BP182" i="29"/>
  <c r="BL194" i="29"/>
  <c r="U164" i="29"/>
  <c r="BL164" i="29" s="1"/>
  <c r="P168" i="29"/>
  <c r="BG168" i="29" s="1"/>
  <c r="BG198" i="29"/>
  <c r="CB194" i="29"/>
  <c r="AK164" i="29"/>
  <c r="CB164" i="29" s="1"/>
  <c r="D196" i="29"/>
  <c r="AU196" i="29" s="1"/>
  <c r="D166" i="29"/>
  <c r="AU166" i="29" s="1"/>
  <c r="C149" i="29"/>
  <c r="C179" i="29"/>
  <c r="BZ186" i="29"/>
  <c r="AI156" i="29"/>
  <c r="BZ156" i="29" s="1"/>
  <c r="BG184" i="29"/>
  <c r="P154" i="29"/>
  <c r="BG154" i="29" s="1"/>
  <c r="BS195" i="29"/>
  <c r="AB165" i="29"/>
  <c r="BS165" i="29" s="1"/>
  <c r="BF190" i="29"/>
  <c r="O160" i="29"/>
  <c r="BF160" i="29" s="1"/>
  <c r="AZ194" i="29"/>
  <c r="I164" i="29"/>
  <c r="AZ164" i="29" s="1"/>
  <c r="C186" i="29"/>
  <c r="C156" i="29"/>
  <c r="CB180" i="29"/>
  <c r="AK150" i="29"/>
  <c r="CB150" i="29" s="1"/>
  <c r="BP184" i="29"/>
  <c r="Y154" i="29"/>
  <c r="BP154" i="29" s="1"/>
  <c r="G154" i="29"/>
  <c r="AX154" i="29" s="1"/>
  <c r="G184" i="29"/>
  <c r="AX184" i="29" s="1"/>
  <c r="BD190" i="29"/>
  <c r="M160" i="29"/>
  <c r="BD160" i="29" s="1"/>
  <c r="N160" i="29"/>
  <c r="BE160" i="29" s="1"/>
  <c r="BE190" i="29"/>
  <c r="BF197" i="29"/>
  <c r="O167" i="29"/>
  <c r="BF167" i="29" s="1"/>
  <c r="BF181" i="29"/>
  <c r="O151" i="29"/>
  <c r="BF151" i="29" s="1"/>
  <c r="V159" i="29"/>
  <c r="BM159" i="29" s="1"/>
  <c r="BM189" i="29"/>
  <c r="BW184" i="29"/>
  <c r="AF154" i="29"/>
  <c r="BW154" i="29" s="1"/>
  <c r="AH159" i="29"/>
  <c r="BY159" i="29" s="1"/>
  <c r="BY189" i="29"/>
  <c r="H148" i="29"/>
  <c r="AY148" i="29" s="1"/>
  <c r="H178" i="29"/>
  <c r="AY178" i="29" s="1"/>
  <c r="X154" i="29"/>
  <c r="BO154" i="29" s="1"/>
  <c r="BO184" i="29"/>
  <c r="C146" i="29"/>
  <c r="C176" i="29"/>
  <c r="Y164" i="29"/>
  <c r="BP164" i="29" s="1"/>
  <c r="BP194" i="29"/>
  <c r="BX185" i="29"/>
  <c r="AG155" i="29"/>
  <c r="BX155" i="29" s="1"/>
  <c r="V148" i="29"/>
  <c r="BM148" i="29" s="1"/>
  <c r="BM178" i="29"/>
  <c r="S156" i="29"/>
  <c r="BJ156" i="29" s="1"/>
  <c r="BJ186" i="29"/>
  <c r="BY179" i="29"/>
  <c r="AH149" i="29"/>
  <c r="BY149" i="29" s="1"/>
  <c r="J164" i="29"/>
  <c r="BA164" i="29" s="1"/>
  <c r="BA194" i="29"/>
  <c r="BL197" i="29"/>
  <c r="U167" i="29"/>
  <c r="BL167" i="29" s="1"/>
  <c r="CF176" i="29"/>
  <c r="AO146" i="29"/>
  <c r="CF146" i="29" s="1"/>
  <c r="AN156" i="29"/>
  <c r="CE156" i="29" s="1"/>
  <c r="CE186" i="29"/>
  <c r="C184" i="29"/>
  <c r="C154" i="29"/>
  <c r="O149" i="29"/>
  <c r="BF149" i="29" s="1"/>
  <c r="BF179" i="29"/>
  <c r="I155" i="29"/>
  <c r="AZ155" i="29" s="1"/>
  <c r="AZ185" i="29"/>
  <c r="BA179" i="29"/>
  <c r="J149" i="29"/>
  <c r="BA149" i="29" s="1"/>
  <c r="BZ176" i="29"/>
  <c r="AI146" i="29"/>
  <c r="BZ146" i="29" s="1"/>
  <c r="S145" i="29"/>
  <c r="AM152" i="29"/>
  <c r="CD152" i="29" s="1"/>
  <c r="CD182" i="29"/>
  <c r="BO198" i="29"/>
  <c r="X168" i="29"/>
  <c r="BO168" i="29" s="1"/>
  <c r="T150" i="29"/>
  <c r="BK150" i="29" s="1"/>
  <c r="BK180" i="29"/>
  <c r="E181" i="29"/>
  <c r="AV181" i="29" s="1"/>
  <c r="E151" i="29"/>
  <c r="AV151" i="29" s="1"/>
  <c r="T166" i="29"/>
  <c r="BK166" i="29" s="1"/>
  <c r="BK196" i="29"/>
  <c r="G177" i="29"/>
  <c r="AX177" i="29" s="1"/>
  <c r="G147" i="29"/>
  <c r="AX147" i="29" s="1"/>
  <c r="BP178" i="29"/>
  <c r="Y148" i="29"/>
  <c r="BP148" i="29" s="1"/>
  <c r="BP191" i="29"/>
  <c r="Y161" i="29"/>
  <c r="BP161" i="29" s="1"/>
  <c r="BG192" i="29"/>
  <c r="P162" i="29"/>
  <c r="BG162" i="29" s="1"/>
  <c r="CA192" i="29"/>
  <c r="AJ162" i="29"/>
  <c r="CA162" i="29" s="1"/>
  <c r="AQ189" i="29"/>
  <c r="CH189" i="29" s="1"/>
  <c r="AQ159" i="29"/>
  <c r="CH159" i="29" s="1"/>
  <c r="BE192" i="29"/>
  <c r="N162" i="29"/>
  <c r="BE162" i="29" s="1"/>
  <c r="T160" i="29"/>
  <c r="BK160" i="29" s="1"/>
  <c r="BK190" i="29"/>
  <c r="CE181" i="29"/>
  <c r="AN151" i="29"/>
  <c r="CE151" i="29" s="1"/>
  <c r="CC177" i="29"/>
  <c r="AL147" i="29"/>
  <c r="CC147" i="29" s="1"/>
  <c r="CC185" i="29"/>
  <c r="AL155" i="29"/>
  <c r="CC155" i="29" s="1"/>
  <c r="H165" i="29"/>
  <c r="AY165" i="29" s="1"/>
  <c r="H195" i="29"/>
  <c r="AY195" i="29" s="1"/>
  <c r="CF186" i="29"/>
  <c r="AO156" i="29"/>
  <c r="CF156" i="29" s="1"/>
  <c r="AL150" i="29"/>
  <c r="CC150" i="29" s="1"/>
  <c r="CC180" i="29"/>
  <c r="G146" i="29"/>
  <c r="AX146" i="29" s="1"/>
  <c r="G176" i="29"/>
  <c r="AX176" i="29" s="1"/>
  <c r="BU190" i="29"/>
  <c r="AD160" i="29"/>
  <c r="BU160" i="29" s="1"/>
  <c r="BW178" i="29"/>
  <c r="AF148" i="29"/>
  <c r="BW148" i="29" s="1"/>
  <c r="BZ198" i="29"/>
  <c r="AI168" i="29"/>
  <c r="BZ168" i="29" s="1"/>
  <c r="BL179" i="29"/>
  <c r="U149" i="29"/>
  <c r="BL149" i="29" s="1"/>
  <c r="BY184" i="29"/>
  <c r="AH154" i="29"/>
  <c r="BY154" i="29" s="1"/>
  <c r="G161" i="29"/>
  <c r="AX161" i="29" s="1"/>
  <c r="G191" i="29"/>
  <c r="AX191" i="29" s="1"/>
  <c r="BJ189" i="29"/>
  <c r="S159" i="29"/>
  <c r="BJ159" i="29" s="1"/>
  <c r="BH176" i="29"/>
  <c r="Q146" i="29"/>
  <c r="BH146" i="29" s="1"/>
  <c r="BF191" i="29"/>
  <c r="O161" i="29"/>
  <c r="BF161" i="29" s="1"/>
  <c r="CD197" i="29"/>
  <c r="AM167" i="29"/>
  <c r="CD167" i="29" s="1"/>
  <c r="K155" i="29"/>
  <c r="BB155" i="29" s="1"/>
  <c r="BB185" i="29"/>
  <c r="CE184" i="29"/>
  <c r="AN154" i="29"/>
  <c r="CE154" i="29" s="1"/>
  <c r="AZ176" i="29"/>
  <c r="I146" i="29"/>
  <c r="AZ146" i="29" s="1"/>
  <c r="U154" i="29"/>
  <c r="BL154" i="29" s="1"/>
  <c r="BL184" i="29"/>
  <c r="AQ166" i="29"/>
  <c r="CH166" i="29" s="1"/>
  <c r="AQ196" i="29"/>
  <c r="CH196" i="29" s="1"/>
  <c r="BQ176" i="29"/>
  <c r="Z146" i="29"/>
  <c r="BQ146" i="29" s="1"/>
  <c r="BM195" i="29"/>
  <c r="V165" i="29"/>
  <c r="BM165" i="29" s="1"/>
  <c r="BS184" i="29"/>
  <c r="AB154" i="29"/>
  <c r="BS154" i="29" s="1"/>
  <c r="T161" i="29"/>
  <c r="BK161" i="29" s="1"/>
  <c r="BK191" i="29"/>
  <c r="BS179" i="29"/>
  <c r="AB149" i="29"/>
  <c r="BS149" i="29" s="1"/>
  <c r="N145" i="29"/>
  <c r="CA178" i="29"/>
  <c r="AJ148" i="29"/>
  <c r="CA148" i="29" s="1"/>
  <c r="BD197" i="29"/>
  <c r="M167" i="29"/>
  <c r="BD167" i="29" s="1"/>
  <c r="AD150" i="29"/>
  <c r="BU150" i="29" s="1"/>
  <c r="BU180" i="29"/>
  <c r="BK198" i="29"/>
  <c r="T168" i="29"/>
  <c r="BK168" i="29" s="1"/>
  <c r="BO189" i="29"/>
  <c r="X159" i="29"/>
  <c r="BO159" i="29" s="1"/>
  <c r="BH183" i="29"/>
  <c r="Q153" i="29"/>
  <c r="BH153" i="29" s="1"/>
  <c r="H156" i="29"/>
  <c r="AY156" i="29" s="1"/>
  <c r="H186" i="29"/>
  <c r="AY186" i="29" s="1"/>
  <c r="BQ180" i="29"/>
  <c r="Z150" i="29"/>
  <c r="BQ150" i="29" s="1"/>
  <c r="CF180" i="29"/>
  <c r="AO150" i="29"/>
  <c r="CF150" i="29" s="1"/>
  <c r="BD191" i="29"/>
  <c r="M161" i="29"/>
  <c r="BD161" i="29" s="1"/>
  <c r="CB176" i="29"/>
  <c r="AK146" i="29"/>
  <c r="CB146" i="29" s="1"/>
  <c r="BD189" i="29"/>
  <c r="M159" i="29"/>
  <c r="BD159" i="29" s="1"/>
  <c r="AI145" i="29"/>
  <c r="BO192" i="29"/>
  <c r="X162" i="29"/>
  <c r="BO162" i="29" s="1"/>
  <c r="BT185" i="29"/>
  <c r="AC155" i="29"/>
  <c r="BT155" i="29" s="1"/>
  <c r="BN185" i="29"/>
  <c r="W155" i="29"/>
  <c r="BN155" i="29" s="1"/>
  <c r="G192" i="29"/>
  <c r="AX192" i="29" s="1"/>
  <c r="G162" i="29"/>
  <c r="AX162" i="29" s="1"/>
  <c r="E196" i="29"/>
  <c r="AV196" i="29" s="1"/>
  <c r="E166" i="29"/>
  <c r="AV166" i="29" s="1"/>
  <c r="BX193" i="29"/>
  <c r="AG163" i="29"/>
  <c r="BX163" i="29" s="1"/>
  <c r="BQ182" i="29"/>
  <c r="Z152" i="29"/>
  <c r="BQ152" i="29" s="1"/>
  <c r="C178" i="29"/>
  <c r="C148" i="29"/>
  <c r="Z162" i="29"/>
  <c r="BQ162" i="29" s="1"/>
  <c r="BQ192" i="29"/>
  <c r="BY178" i="29"/>
  <c r="AH148" i="29"/>
  <c r="BY148" i="29" s="1"/>
  <c r="CE188" i="29"/>
  <c r="AN158" i="29"/>
  <c r="CE158" i="29" s="1"/>
  <c r="H161" i="29"/>
  <c r="AY161" i="29" s="1"/>
  <c r="H191" i="29"/>
  <c r="AY191" i="29" s="1"/>
  <c r="BT183" i="29"/>
  <c r="AC153" i="29"/>
  <c r="BT153" i="29" s="1"/>
  <c r="BQ189" i="29"/>
  <c r="Z159" i="29"/>
  <c r="BQ159" i="29" s="1"/>
  <c r="AD147" i="29"/>
  <c r="BU147" i="29" s="1"/>
  <c r="BU177" i="29"/>
  <c r="E178" i="29"/>
  <c r="AV178" i="29" s="1"/>
  <c r="E148" i="29"/>
  <c r="AV148" i="29" s="1"/>
  <c r="AI163" i="29"/>
  <c r="BZ163" i="29" s="1"/>
  <c r="BZ193" i="29"/>
  <c r="D187" i="29"/>
  <c r="AU187" i="29" s="1"/>
  <c r="D157" i="29"/>
  <c r="AU157" i="29" s="1"/>
  <c r="C163" i="29"/>
  <c r="C193" i="29"/>
  <c r="CE190" i="29"/>
  <c r="AN160" i="29"/>
  <c r="CE160" i="29" s="1"/>
  <c r="BB184" i="29"/>
  <c r="K154" i="29"/>
  <c r="BB154" i="29" s="1"/>
  <c r="AA158" i="29"/>
  <c r="BR158" i="29" s="1"/>
  <c r="BR188" i="29"/>
  <c r="CF198" i="29"/>
  <c r="AO168" i="29"/>
  <c r="CF168" i="29" s="1"/>
  <c r="BY182" i="29"/>
  <c r="AH152" i="29"/>
  <c r="BY152" i="29" s="1"/>
  <c r="F149" i="29"/>
  <c r="AW149" i="29" s="1"/>
  <c r="F179" i="29"/>
  <c r="AW179" i="29" s="1"/>
  <c r="R148" i="29"/>
  <c r="BI148" i="29" s="1"/>
  <c r="BI178" i="29"/>
  <c r="CC189" i="29"/>
  <c r="AL159" i="29"/>
  <c r="CC159" i="29" s="1"/>
  <c r="BO182" i="29"/>
  <c r="X152" i="29"/>
  <c r="BO152" i="29" s="1"/>
  <c r="BQ179" i="29"/>
  <c r="Z149" i="29"/>
  <c r="BQ149" i="29" s="1"/>
  <c r="BB182" i="29"/>
  <c r="K152" i="29"/>
  <c r="BB152" i="29" s="1"/>
  <c r="AD149" i="29"/>
  <c r="BU149" i="29" s="1"/>
  <c r="BU179" i="29"/>
  <c r="AB159" i="29"/>
  <c r="BS159" i="29" s="1"/>
  <c r="BS189" i="29"/>
  <c r="AZ197" i="29"/>
  <c r="I167" i="29"/>
  <c r="AZ167" i="29" s="1"/>
  <c r="CG193" i="29"/>
  <c r="AP163" i="29"/>
  <c r="CG163" i="29" s="1"/>
  <c r="E156" i="29"/>
  <c r="AV156" i="29" s="1"/>
  <c r="E186" i="29"/>
  <c r="AV186" i="29" s="1"/>
  <c r="F157" i="29"/>
  <c r="AW157" i="29" s="1"/>
  <c r="F187" i="29"/>
  <c r="AW187" i="29" s="1"/>
  <c r="AE147" i="29"/>
  <c r="BV147" i="29" s="1"/>
  <c r="BV177" i="29"/>
  <c r="V147" i="29"/>
  <c r="BM147" i="29" s="1"/>
  <c r="BM177" i="29"/>
  <c r="AF145" i="29"/>
  <c r="AQ184" i="29"/>
  <c r="CH184" i="29" s="1"/>
  <c r="AQ154" i="29"/>
  <c r="CH154" i="29" s="1"/>
  <c r="AI164" i="29"/>
  <c r="BZ164" i="29" s="1"/>
  <c r="BZ194" i="29"/>
  <c r="E168" i="29"/>
  <c r="AV168" i="29" s="1"/>
  <c r="E198" i="29"/>
  <c r="AV198" i="29" s="1"/>
  <c r="AP155" i="29"/>
  <c r="CG155" i="29" s="1"/>
  <c r="CG185" i="29"/>
  <c r="K165" i="29"/>
  <c r="BB165" i="29" s="1"/>
  <c r="BB195" i="29"/>
  <c r="CF197" i="29"/>
  <c r="AO167" i="29"/>
  <c r="CF167" i="29" s="1"/>
  <c r="L148" i="29"/>
  <c r="BC148" i="29" s="1"/>
  <c r="BC178" i="29"/>
  <c r="AF162" i="29"/>
  <c r="BW162" i="29" s="1"/>
  <c r="BW192" i="29"/>
  <c r="G150" i="29"/>
  <c r="AX150" i="29" s="1"/>
  <c r="G180" i="29"/>
  <c r="AX180" i="29" s="1"/>
  <c r="AC146" i="29"/>
  <c r="BT146" i="29" s="1"/>
  <c r="BT176" i="29"/>
  <c r="V168" i="29"/>
  <c r="BM168" i="29" s="1"/>
  <c r="BM198" i="29"/>
  <c r="AE165" i="29"/>
  <c r="BV165" i="29" s="1"/>
  <c r="BV195" i="29"/>
  <c r="AZ196" i="29"/>
  <c r="I166" i="29"/>
  <c r="AZ166" i="29" s="1"/>
  <c r="F182" i="29"/>
  <c r="AW182" i="29" s="1"/>
  <c r="F152" i="29"/>
  <c r="AW152" i="29" s="1"/>
  <c r="J151" i="29"/>
  <c r="BA151" i="29" s="1"/>
  <c r="BA181" i="29"/>
  <c r="BS194" i="29"/>
  <c r="AB164" i="29"/>
  <c r="BS164" i="29" s="1"/>
  <c r="N153" i="29"/>
  <c r="BE153" i="29" s="1"/>
  <c r="BE183" i="29"/>
  <c r="BX187" i="29"/>
  <c r="AG157" i="29"/>
  <c r="BX157" i="29" s="1"/>
  <c r="G190" i="29"/>
  <c r="AX190" i="29" s="1"/>
  <c r="G160" i="29"/>
  <c r="AX160" i="29" s="1"/>
  <c r="Q149" i="29"/>
  <c r="BH149" i="29" s="1"/>
  <c r="BH179" i="29"/>
  <c r="BF196" i="29"/>
  <c r="O166" i="29"/>
  <c r="BF166" i="29" s="1"/>
  <c r="BO180" i="29"/>
  <c r="X150" i="29"/>
  <c r="BO150" i="29" s="1"/>
  <c r="Z163" i="29"/>
  <c r="BQ163" i="29" s="1"/>
  <c r="BQ193" i="29"/>
  <c r="P151" i="29"/>
  <c r="BG151" i="29" s="1"/>
  <c r="BG181" i="29"/>
  <c r="W145" i="29"/>
  <c r="C147" i="29"/>
  <c r="C177" i="29"/>
  <c r="BA193" i="29"/>
  <c r="J163" i="29"/>
  <c r="BA163" i="29" s="1"/>
  <c r="AI165" i="29"/>
  <c r="BZ165" i="29" s="1"/>
  <c r="BZ195" i="29"/>
  <c r="BP179" i="29"/>
  <c r="Y149" i="29"/>
  <c r="BP149" i="29" s="1"/>
  <c r="BF192" i="29"/>
  <c r="O162" i="29"/>
  <c r="BF162" i="29" s="1"/>
  <c r="BW176" i="29"/>
  <c r="AF146" i="29"/>
  <c r="BW146" i="29" s="1"/>
  <c r="CC181" i="29"/>
  <c r="AL151" i="29"/>
  <c r="CC151" i="29" s="1"/>
  <c r="E191" i="29"/>
  <c r="AV191" i="29" s="1"/>
  <c r="E161" i="29"/>
  <c r="AV161" i="29" s="1"/>
  <c r="BV197" i="29"/>
  <c r="AE167" i="29"/>
  <c r="BV167" i="29" s="1"/>
  <c r="BP193" i="29"/>
  <c r="Y163" i="29"/>
  <c r="BP163" i="29" s="1"/>
  <c r="BQ196" i="29"/>
  <c r="Z166" i="29"/>
  <c r="BQ166" i="29" s="1"/>
  <c r="CE189" i="29"/>
  <c r="AN159" i="29"/>
  <c r="CE159" i="29" s="1"/>
  <c r="BU198" i="29"/>
  <c r="AD168" i="29"/>
  <c r="BU168" i="29" s="1"/>
  <c r="BH198" i="29"/>
  <c r="Q168" i="29"/>
  <c r="BH168" i="29" s="1"/>
  <c r="AK151" i="29"/>
  <c r="CB151" i="29" s="1"/>
  <c r="CB181" i="29"/>
  <c r="AD145" i="29"/>
  <c r="AB145" i="29"/>
  <c r="X153" i="29"/>
  <c r="BO153" i="29" s="1"/>
  <c r="BO183" i="29"/>
  <c r="AD146" i="29"/>
  <c r="BU146" i="29" s="1"/>
  <c r="BU176" i="29"/>
  <c r="C192" i="29"/>
  <c r="C162" i="29"/>
  <c r="U160" i="29"/>
  <c r="BL160" i="29" s="1"/>
  <c r="BL190" i="29"/>
  <c r="CG190" i="29"/>
  <c r="AP160" i="29"/>
  <c r="CG160" i="29" s="1"/>
  <c r="BP197" i="29"/>
  <c r="Y167" i="29"/>
  <c r="BP167" i="29" s="1"/>
  <c r="C150" i="29"/>
  <c r="C180" i="29"/>
  <c r="BZ191" i="29"/>
  <c r="AI161" i="29"/>
  <c r="BZ161" i="29" s="1"/>
  <c r="CE182" i="29"/>
  <c r="AN152" i="29"/>
  <c r="CE152" i="29" s="1"/>
  <c r="AQ150" i="29"/>
  <c r="CH150" i="29" s="1"/>
  <c r="AQ180" i="29"/>
  <c r="CH180" i="29" s="1"/>
  <c r="Q157" i="29"/>
  <c r="BH157" i="29" s="1"/>
  <c r="BH187" i="29"/>
  <c r="Z154" i="29"/>
  <c r="BQ154" i="29" s="1"/>
  <c r="BQ184" i="29"/>
  <c r="AG162" i="29"/>
  <c r="BX162" i="29" s="1"/>
  <c r="BX192" i="29"/>
  <c r="AP147" i="29"/>
  <c r="CG147" i="29" s="1"/>
  <c r="CG177" i="29"/>
  <c r="BT193" i="29"/>
  <c r="AC163" i="29"/>
  <c r="BT163" i="29" s="1"/>
  <c r="BE182" i="29"/>
  <c r="N152" i="29"/>
  <c r="BE152" i="29" s="1"/>
  <c r="D175" i="29"/>
  <c r="D145" i="29"/>
  <c r="AZ184" i="29"/>
  <c r="I154" i="29"/>
  <c r="AZ154" i="29" s="1"/>
  <c r="V145" i="29"/>
  <c r="T145" i="29"/>
  <c r="AZ191" i="29"/>
  <c r="I161" i="29"/>
  <c r="AZ161" i="29" s="1"/>
  <c r="BX177" i="29"/>
  <c r="AG147" i="29"/>
  <c r="BX147" i="29" s="1"/>
  <c r="T167" i="29"/>
  <c r="BK167" i="29" s="1"/>
  <c r="BK197" i="29"/>
  <c r="E180" i="29"/>
  <c r="AV180" i="29" s="1"/>
  <c r="E150" i="29"/>
  <c r="AV150" i="29" s="1"/>
  <c r="AQ165" i="29"/>
  <c r="CH165" i="29" s="1"/>
  <c r="AQ195" i="29"/>
  <c r="CH195" i="29" s="1"/>
  <c r="BD198" i="29"/>
  <c r="M168" i="29"/>
  <c r="BD168" i="29" s="1"/>
  <c r="AH164" i="29"/>
  <c r="BY164" i="29" s="1"/>
  <c r="BY194" i="29"/>
  <c r="AN148" i="29"/>
  <c r="CE148" i="29" s="1"/>
  <c r="CE178" i="29"/>
  <c r="BI185" i="29"/>
  <c r="R155" i="29"/>
  <c r="BI155" i="29" s="1"/>
  <c r="BS181" i="29"/>
  <c r="AB151" i="29"/>
  <c r="BS151" i="29" s="1"/>
  <c r="X149" i="29"/>
  <c r="BO149" i="29" s="1"/>
  <c r="BO179" i="29"/>
  <c r="C190" i="29"/>
  <c r="C160" i="29"/>
  <c r="AA161" i="29"/>
  <c r="BR161" i="29" s="1"/>
  <c r="BR191" i="29"/>
  <c r="CA182" i="29"/>
  <c r="AJ152" i="29"/>
  <c r="CA152" i="29" s="1"/>
  <c r="Y156" i="29"/>
  <c r="BP156" i="29" s="1"/>
  <c r="BP186" i="29"/>
  <c r="BM182" i="29"/>
  <c r="V152" i="29"/>
  <c r="BM152" i="29" s="1"/>
  <c r="BB183" i="29"/>
  <c r="K153" i="29"/>
  <c r="BB153" i="29" s="1"/>
  <c r="BY196" i="29"/>
  <c r="AH166" i="29"/>
  <c r="BY166" i="29" s="1"/>
  <c r="J161" i="29"/>
  <c r="BA161" i="29" s="1"/>
  <c r="BA191" i="29"/>
  <c r="AZ192" i="29"/>
  <c r="I162" i="29"/>
  <c r="AZ162" i="29" s="1"/>
  <c r="BN188" i="29"/>
  <c r="W158" i="29"/>
  <c r="BN158" i="29" s="1"/>
  <c r="AB163" i="29"/>
  <c r="BS163" i="29" s="1"/>
  <c r="BS193" i="29"/>
  <c r="R166" i="29"/>
  <c r="BI166" i="29" s="1"/>
  <c r="BI196" i="29"/>
  <c r="AQ167" i="29"/>
  <c r="CH167" i="29" s="1"/>
  <c r="AQ197" i="29"/>
  <c r="CH197" i="29" s="1"/>
  <c r="AI147" i="29"/>
  <c r="BZ147" i="29" s="1"/>
  <c r="BZ177" i="29"/>
  <c r="R164" i="29"/>
  <c r="BI164" i="29" s="1"/>
  <c r="BI194" i="29"/>
  <c r="BD185" i="29"/>
  <c r="M155" i="29"/>
  <c r="BD155" i="29" s="1"/>
  <c r="K161" i="29"/>
  <c r="BB161" i="29" s="1"/>
  <c r="BB191" i="29"/>
  <c r="BR195" i="29"/>
  <c r="AA165" i="29"/>
  <c r="BR165" i="29" s="1"/>
  <c r="D188" i="29"/>
  <c r="AU188" i="29" s="1"/>
  <c r="D158" i="29"/>
  <c r="AU158" i="29" s="1"/>
  <c r="AE145" i="29"/>
  <c r="AK148" i="29"/>
  <c r="CB148" i="29" s="1"/>
  <c r="CB178" i="29"/>
  <c r="D193" i="29"/>
  <c r="AU193" i="29" s="1"/>
  <c r="D163" i="29"/>
  <c r="AU163" i="29" s="1"/>
  <c r="M157" i="29"/>
  <c r="BD157" i="29" s="1"/>
  <c r="BD187" i="29"/>
  <c r="V167" i="29"/>
  <c r="BM167" i="29" s="1"/>
  <c r="BM197" i="29"/>
  <c r="AM149" i="29"/>
  <c r="CD149" i="29" s="1"/>
  <c r="CD179" i="29"/>
  <c r="BV192" i="29"/>
  <c r="AE162" i="29"/>
  <c r="BV162" i="29" s="1"/>
  <c r="BI180" i="29"/>
  <c r="R150" i="29"/>
  <c r="BI150" i="29" s="1"/>
  <c r="AP152" i="29"/>
  <c r="CG152" i="29" s="1"/>
  <c r="CG182" i="29"/>
  <c r="BP180" i="29"/>
  <c r="Y150" i="29"/>
  <c r="BP150" i="29" s="1"/>
  <c r="CA187" i="29"/>
  <c r="AJ157" i="29"/>
  <c r="CA157" i="29" s="1"/>
  <c r="BQ190" i="29"/>
  <c r="Z160" i="29"/>
  <c r="BQ160" i="29" s="1"/>
  <c r="BT179" i="29"/>
  <c r="AC149" i="29"/>
  <c r="BT149" i="29" s="1"/>
  <c r="BB178" i="29"/>
  <c r="K148" i="29"/>
  <c r="BB148" i="29" s="1"/>
  <c r="CG176" i="29"/>
  <c r="AP146" i="29"/>
  <c r="CG146" i="29" s="1"/>
  <c r="BD178" i="29"/>
  <c r="M148" i="29"/>
  <c r="BD148" i="29" s="1"/>
  <c r="X163" i="29"/>
  <c r="BO163" i="29" s="1"/>
  <c r="BO193" i="29"/>
  <c r="H153" i="29"/>
  <c r="AY153" i="29" s="1"/>
  <c r="H183" i="29"/>
  <c r="AY183" i="29" s="1"/>
  <c r="BT182" i="29"/>
  <c r="AC152" i="29"/>
  <c r="BT152" i="29" s="1"/>
  <c r="BC195" i="29"/>
  <c r="L165" i="29"/>
  <c r="BC165" i="29" s="1"/>
  <c r="BP183" i="29"/>
  <c r="Y153" i="29"/>
  <c r="BP153" i="29" s="1"/>
  <c r="AO154" i="29"/>
  <c r="CF154" i="29" s="1"/>
  <c r="CF184" i="29"/>
  <c r="AP165" i="29"/>
  <c r="CG165" i="29" s="1"/>
  <c r="CG195" i="29"/>
  <c r="BE180" i="29"/>
  <c r="N150" i="29"/>
  <c r="BE150" i="29" s="1"/>
  <c r="AF166" i="29"/>
  <c r="BW166" i="29" s="1"/>
  <c r="BW196" i="29"/>
  <c r="BW187" i="29"/>
  <c r="AF157" i="29"/>
  <c r="BW157" i="29" s="1"/>
  <c r="BJ187" i="29"/>
  <c r="S157" i="29"/>
  <c r="BJ157" i="29" s="1"/>
  <c r="K156" i="29"/>
  <c r="BB156" i="29" s="1"/>
  <c r="BB186" i="29"/>
  <c r="AG161" i="29"/>
  <c r="BX161" i="29" s="1"/>
  <c r="BX191" i="29"/>
  <c r="BA196" i="29"/>
  <c r="J166" i="29"/>
  <c r="BA166" i="29" s="1"/>
  <c r="CE179" i="29"/>
  <c r="AN149" i="29"/>
  <c r="CE149" i="29" s="1"/>
  <c r="BF180" i="29"/>
  <c r="O150" i="29"/>
  <c r="BF150" i="29" s="1"/>
  <c r="Y159" i="29"/>
  <c r="BP159" i="29" s="1"/>
  <c r="BP189" i="29"/>
  <c r="BJ176" i="29"/>
  <c r="S146" i="29"/>
  <c r="BJ146" i="29" s="1"/>
  <c r="S163" i="29"/>
  <c r="BJ163" i="29" s="1"/>
  <c r="BJ193" i="29"/>
  <c r="BJ191" i="29"/>
  <c r="S161" i="29"/>
  <c r="BJ161" i="29" s="1"/>
  <c r="O145" i="29"/>
  <c r="BK181" i="29"/>
  <c r="T151" i="29"/>
  <c r="BK151" i="29" s="1"/>
  <c r="K163" i="29"/>
  <c r="BB163" i="29" s="1"/>
  <c r="BB193" i="29"/>
  <c r="D191" i="29"/>
  <c r="AU191" i="29" s="1"/>
  <c r="D161" i="29"/>
  <c r="AU161" i="29" s="1"/>
  <c r="CG194" i="29"/>
  <c r="AP164" i="29"/>
  <c r="CG164" i="29" s="1"/>
  <c r="BV196" i="29"/>
  <c r="AE166" i="29"/>
  <c r="BV166" i="29" s="1"/>
  <c r="CA197" i="29"/>
  <c r="AJ167" i="29"/>
  <c r="CA167" i="29" s="1"/>
  <c r="BC198" i="29"/>
  <c r="L168" i="29"/>
  <c r="BC168" i="29" s="1"/>
  <c r="AJ149" i="29"/>
  <c r="CA149" i="29" s="1"/>
  <c r="CA179" i="29"/>
  <c r="BF178" i="29"/>
  <c r="O148" i="29"/>
  <c r="BF148" i="29" s="1"/>
  <c r="G163" i="29"/>
  <c r="AX163" i="29" s="1"/>
  <c r="G193" i="29"/>
  <c r="AX193" i="29" s="1"/>
  <c r="CF183" i="29"/>
  <c r="AO153" i="29"/>
  <c r="CF153" i="29" s="1"/>
  <c r="AC167" i="29"/>
  <c r="BT167" i="29" s="1"/>
  <c r="BT197" i="29"/>
  <c r="Q147" i="29"/>
  <c r="BH147" i="29" s="1"/>
  <c r="BH177" i="29"/>
  <c r="G182" i="29"/>
  <c r="AX182" i="29" s="1"/>
  <c r="G152" i="29"/>
  <c r="AX152" i="29" s="1"/>
  <c r="M165" i="29"/>
  <c r="BD165" i="29" s="1"/>
  <c r="BD195" i="29"/>
  <c r="G166" i="29"/>
  <c r="AX166" i="29" s="1"/>
  <c r="G196" i="29"/>
  <c r="AX196" i="29" s="1"/>
  <c r="V166" i="29"/>
  <c r="BM166" i="29" s="1"/>
  <c r="BM196" i="29"/>
  <c r="O157" i="29"/>
  <c r="BF157" i="29" s="1"/>
  <c r="BF187" i="29"/>
  <c r="R165" i="29"/>
  <c r="BI165" i="29" s="1"/>
  <c r="BI195" i="29"/>
  <c r="BL192" i="29"/>
  <c r="U162" i="29"/>
  <c r="BL162" i="29" s="1"/>
  <c r="L145" i="29"/>
  <c r="E167" i="29"/>
  <c r="AV167" i="29" s="1"/>
  <c r="E197" i="29"/>
  <c r="AV197" i="29" s="1"/>
  <c r="R145" i="29"/>
  <c r="BA190" i="29"/>
  <c r="J160" i="29"/>
  <c r="BA160" i="29" s="1"/>
  <c r="AB168" i="29"/>
  <c r="BS168" i="29" s="1"/>
  <c r="BS198" i="29"/>
  <c r="V151" i="29"/>
  <c r="BM151" i="29" s="1"/>
  <c r="BM181" i="29"/>
  <c r="O147" i="29"/>
  <c r="BF147" i="29" s="1"/>
  <c r="BF177" i="29"/>
  <c r="CC194" i="29"/>
  <c r="AL164" i="29"/>
  <c r="CC164" i="29" s="1"/>
  <c r="BL189" i="29"/>
  <c r="U159" i="29"/>
  <c r="BL159" i="29" s="1"/>
  <c r="G159" i="29"/>
  <c r="AX159" i="29" s="1"/>
  <c r="G189" i="29"/>
  <c r="AX189" i="29" s="1"/>
  <c r="AZ187" i="29"/>
  <c r="I157" i="29"/>
  <c r="AZ157" i="29" s="1"/>
  <c r="CF189" i="29"/>
  <c r="AO159" i="29"/>
  <c r="CF159" i="29" s="1"/>
  <c r="D185" i="29"/>
  <c r="AU185" i="29" s="1"/>
  <c r="D155" i="29"/>
  <c r="AU155" i="29" s="1"/>
  <c r="AP149" i="29"/>
  <c r="CG149" i="29" s="1"/>
  <c r="CG179" i="29"/>
  <c r="P167" i="29"/>
  <c r="BG167" i="29" s="1"/>
  <c r="BG197" i="29"/>
  <c r="BB181" i="29"/>
  <c r="K151" i="29"/>
  <c r="BB151" i="29" s="1"/>
  <c r="F158" i="29"/>
  <c r="AW158" i="29" s="1"/>
  <c r="F188" i="29"/>
  <c r="AW188" i="29" s="1"/>
  <c r="BN178" i="29"/>
  <c r="W148" i="29"/>
  <c r="BN148" i="29" s="1"/>
  <c r="BV191" i="29"/>
  <c r="AE161" i="29"/>
  <c r="BV161" i="29" s="1"/>
  <c r="BW194" i="29"/>
  <c r="AF164" i="29"/>
  <c r="BW164" i="29" s="1"/>
  <c r="BC185" i="29"/>
  <c r="L155" i="29"/>
  <c r="BC155" i="29" s="1"/>
  <c r="BZ188" i="29"/>
  <c r="AI158" i="29"/>
  <c r="BZ158" i="29" s="1"/>
  <c r="R157" i="29"/>
  <c r="BI157" i="29" s="1"/>
  <c r="BI187" i="29"/>
  <c r="BO186" i="29"/>
  <c r="X156" i="29"/>
  <c r="BO156" i="29" s="1"/>
  <c r="AE150" i="29"/>
  <c r="BV150" i="29" s="1"/>
  <c r="BV180" i="29"/>
  <c r="M149" i="29"/>
  <c r="BD149" i="29" s="1"/>
  <c r="BD179" i="29"/>
  <c r="AH163" i="29"/>
  <c r="BY163" i="29" s="1"/>
  <c r="BY193" i="29"/>
  <c r="BN176" i="29"/>
  <c r="W146" i="29"/>
  <c r="BN146" i="29" s="1"/>
  <c r="E185" i="29"/>
  <c r="AV185" i="29" s="1"/>
  <c r="E155" i="29"/>
  <c r="AV155" i="29" s="1"/>
  <c r="H167" i="29"/>
  <c r="AY167" i="29" s="1"/>
  <c r="H197" i="29"/>
  <c r="AY197" i="29" s="1"/>
  <c r="AL153" i="29"/>
  <c r="CC153" i="29" s="1"/>
  <c r="CC183" i="29"/>
  <c r="C161" i="29"/>
  <c r="C191" i="29"/>
  <c r="AA146" i="29"/>
  <c r="BR146" i="29" s="1"/>
  <c r="BR176" i="29"/>
  <c r="AI151" i="29"/>
  <c r="BZ151" i="29" s="1"/>
  <c r="BZ181" i="29"/>
  <c r="BM176" i="29"/>
  <c r="V146" i="29"/>
  <c r="BM146" i="29" s="1"/>
  <c r="BV179" i="29"/>
  <c r="AE149" i="29"/>
  <c r="BV149" i="29" s="1"/>
  <c r="L160" i="29"/>
  <c r="BC160" i="29" s="1"/>
  <c r="BC190" i="29"/>
  <c r="CG196" i="29"/>
  <c r="AP166" i="29"/>
  <c r="CG166" i="29" s="1"/>
  <c r="AQ179" i="29"/>
  <c r="CH179" i="29" s="1"/>
  <c r="AQ149" i="29"/>
  <c r="CH149" i="29" s="1"/>
  <c r="Q165" i="29"/>
  <c r="BH165" i="29" s="1"/>
  <c r="BH195" i="29"/>
  <c r="CA195" i="29"/>
  <c r="AJ165" i="29"/>
  <c r="CA165" i="29" s="1"/>
  <c r="CF178" i="29"/>
  <c r="AO148" i="29"/>
  <c r="CF148" i="29" s="1"/>
  <c r="AK145" i="29"/>
  <c r="BN197" i="29"/>
  <c r="W167" i="29"/>
  <c r="BN167" i="29" s="1"/>
  <c r="BG196" i="29"/>
  <c r="P166" i="29"/>
  <c r="BG166" i="29" s="1"/>
  <c r="F189" i="29"/>
  <c r="AW189" i="29" s="1"/>
  <c r="F159" i="29"/>
  <c r="AW159" i="29" s="1"/>
  <c r="S155" i="29"/>
  <c r="BJ155" i="29" s="1"/>
  <c r="BJ185" i="29"/>
  <c r="H189" i="29"/>
  <c r="AY189" i="29" s="1"/>
  <c r="H159" i="29"/>
  <c r="AY159" i="29" s="1"/>
  <c r="BH191" i="29"/>
  <c r="Q161" i="29"/>
  <c r="BH161" i="29" s="1"/>
  <c r="I159" i="29"/>
  <c r="AZ159" i="29" s="1"/>
  <c r="AZ189" i="29"/>
  <c r="BC197" i="29"/>
  <c r="L167" i="29"/>
  <c r="BC167" i="29" s="1"/>
  <c r="CE194" i="29"/>
  <c r="AN164" i="29"/>
  <c r="CE164" i="29" s="1"/>
  <c r="R158" i="29"/>
  <c r="BI158" i="29" s="1"/>
  <c r="BI188" i="29"/>
  <c r="U161" i="29"/>
  <c r="BL161" i="29" s="1"/>
  <c r="BL191" i="29"/>
  <c r="F195" i="29"/>
  <c r="AW195" i="29" s="1"/>
  <c r="F165" i="29"/>
  <c r="AW165" i="29" s="1"/>
  <c r="CB190" i="29"/>
  <c r="AK160" i="29"/>
  <c r="CB160" i="29" s="1"/>
  <c r="AO149" i="29"/>
  <c r="CF149" i="29" s="1"/>
  <c r="CF179" i="29"/>
  <c r="G158" i="29"/>
  <c r="AX158" i="29" s="1"/>
  <c r="G188" i="29"/>
  <c r="AX188" i="29" s="1"/>
  <c r="M147" i="29"/>
  <c r="BD147" i="29" s="1"/>
  <c r="BD177" i="29"/>
  <c r="BV186" i="29"/>
  <c r="AE156" i="29"/>
  <c r="BV156" i="29" s="1"/>
  <c r="CG186" i="29"/>
  <c r="AP156" i="29"/>
  <c r="CG156" i="29" s="1"/>
  <c r="AN165" i="29"/>
  <c r="CE165" i="29" s="1"/>
  <c r="CE195" i="29"/>
  <c r="AQ191" i="29"/>
  <c r="CH191" i="29" s="1"/>
  <c r="AQ161" i="29"/>
  <c r="CH161" i="29" s="1"/>
  <c r="K149" i="29"/>
  <c r="BB149" i="29" s="1"/>
  <c r="BB179" i="29"/>
  <c r="D189" i="29"/>
  <c r="AU189" i="29" s="1"/>
  <c r="D159" i="29"/>
  <c r="AU159" i="29" s="1"/>
  <c r="AJ163" i="29"/>
  <c r="CA163" i="29" s="1"/>
  <c r="CA193" i="29"/>
  <c r="BU184" i="29"/>
  <c r="AD154" i="29"/>
  <c r="BU154" i="29" s="1"/>
  <c r="AQ190" i="29"/>
  <c r="CH190" i="29" s="1"/>
  <c r="AQ160" i="29"/>
  <c r="CH160" i="29" s="1"/>
  <c r="BL198" i="29"/>
  <c r="U168" i="29"/>
  <c r="BL168" i="29" s="1"/>
  <c r="CF190" i="29"/>
  <c r="AO160" i="29"/>
  <c r="CF160" i="29" s="1"/>
  <c r="BL188" i="29"/>
  <c r="U158" i="29"/>
  <c r="BL158" i="29" s="1"/>
  <c r="E187" i="29"/>
  <c r="AV187" i="29" s="1"/>
  <c r="E157" i="29"/>
  <c r="AV157" i="29" s="1"/>
  <c r="BG178" i="29"/>
  <c r="P148" i="29"/>
  <c r="BG148" i="29" s="1"/>
  <c r="BI186" i="29"/>
  <c r="R156" i="29"/>
  <c r="BI156" i="29" s="1"/>
  <c r="AZ181" i="29"/>
  <c r="I151" i="29"/>
  <c r="AZ151" i="29" s="1"/>
  <c r="BB197" i="29"/>
  <c r="K167" i="29"/>
  <c r="BB167" i="29" s="1"/>
  <c r="G153" i="29"/>
  <c r="AX153" i="29" s="1"/>
  <c r="G183" i="29"/>
  <c r="AX183" i="29" s="1"/>
  <c r="AQ185" i="29"/>
  <c r="CH185" i="29" s="1"/>
  <c r="AQ155" i="29"/>
  <c r="CH155" i="29" s="1"/>
  <c r="BY187" i="29"/>
  <c r="AH157" i="29"/>
  <c r="BY157" i="29" s="1"/>
  <c r="CD191" i="29"/>
  <c r="AM161" i="29"/>
  <c r="CD161" i="29" s="1"/>
  <c r="C185" i="29"/>
  <c r="C155" i="29"/>
  <c r="BU183" i="29"/>
  <c r="AD153" i="29"/>
  <c r="BU153" i="29" s="1"/>
  <c r="BN183" i="29"/>
  <c r="W153" i="29"/>
  <c r="BN153" i="29" s="1"/>
  <c r="BT198" i="29"/>
  <c r="AC168" i="29"/>
  <c r="BT168" i="29" s="1"/>
  <c r="M145" i="29"/>
  <c r="CC179" i="29"/>
  <c r="AL149" i="29"/>
  <c r="CC149" i="29" s="1"/>
  <c r="H190" i="29"/>
  <c r="AY190" i="29" s="1"/>
  <c r="H160" i="29"/>
  <c r="AY160" i="29" s="1"/>
  <c r="BE185" i="29"/>
  <c r="N155" i="29"/>
  <c r="BE155" i="29" s="1"/>
  <c r="S151" i="29"/>
  <c r="BJ151" i="29" s="1"/>
  <c r="BJ181" i="29"/>
  <c r="L159" i="29"/>
  <c r="BC159" i="29" s="1"/>
  <c r="BC189" i="29"/>
  <c r="J145" i="29"/>
  <c r="CE197" i="29"/>
  <c r="AN167" i="29"/>
  <c r="CE167" i="29" s="1"/>
  <c r="CE198" i="29"/>
  <c r="AN168" i="29"/>
  <c r="CE168" i="29" s="1"/>
  <c r="AK156" i="29"/>
  <c r="CB156" i="29" s="1"/>
  <c r="CB186" i="29"/>
  <c r="BP181" i="29"/>
  <c r="Y151" i="29"/>
  <c r="BP151" i="29" s="1"/>
  <c r="AE155" i="29"/>
  <c r="BV155" i="29" s="1"/>
  <c r="BV185" i="29"/>
  <c r="BG182" i="29"/>
  <c r="P152" i="29"/>
  <c r="BG152" i="29" s="1"/>
  <c r="AG164" i="29"/>
  <c r="BX164" i="29" s="1"/>
  <c r="BX194" i="29"/>
  <c r="BO188" i="29"/>
  <c r="X158" i="29"/>
  <c r="BO158" i="29" s="1"/>
  <c r="AJ151" i="29"/>
  <c r="CA151" i="29" s="1"/>
  <c r="CA181" i="29"/>
  <c r="AL145" i="29"/>
  <c r="AQ175" i="29"/>
  <c r="AQ145" i="29"/>
  <c r="BX182" i="29"/>
  <c r="AG152" i="29"/>
  <c r="BX152" i="29" s="1"/>
  <c r="Q152" i="29"/>
  <c r="BH152" i="29" s="1"/>
  <c r="BH182" i="29"/>
  <c r="W147" i="29"/>
  <c r="BN147" i="29" s="1"/>
  <c r="BN177" i="29"/>
  <c r="CA198" i="29"/>
  <c r="AJ168" i="29"/>
  <c r="CA168" i="29" s="1"/>
  <c r="BH185" i="29"/>
  <c r="Q155" i="29"/>
  <c r="BH155" i="29" s="1"/>
  <c r="AE163" i="29"/>
  <c r="BV163" i="29" s="1"/>
  <c r="BV193" i="29"/>
  <c r="BQ188" i="29"/>
  <c r="Z158" i="29"/>
  <c r="BQ158" i="29" s="1"/>
  <c r="BC186" i="29"/>
  <c r="L156" i="29"/>
  <c r="BC156" i="29" s="1"/>
  <c r="CD196" i="29"/>
  <c r="AM166" i="29"/>
  <c r="CD166" i="29" s="1"/>
  <c r="BJ188" i="29"/>
  <c r="S158" i="29"/>
  <c r="BJ158" i="29" s="1"/>
  <c r="CF194" i="29"/>
  <c r="AO164" i="29"/>
  <c r="CF164" i="29" s="1"/>
  <c r="CA196" i="29"/>
  <c r="AJ166" i="29"/>
  <c r="CA166" i="29" s="1"/>
  <c r="V154" i="29"/>
  <c r="BM154" i="29" s="1"/>
  <c r="BM184" i="29"/>
  <c r="N154" i="29"/>
  <c r="BE154" i="29" s="1"/>
  <c r="BE184" i="29"/>
  <c r="W168" i="29"/>
  <c r="BN168" i="29" s="1"/>
  <c r="BN198" i="29"/>
  <c r="BP196" i="29"/>
  <c r="Y166" i="29"/>
  <c r="BP166" i="29" s="1"/>
  <c r="CD181" i="29"/>
  <c r="AM151" i="29"/>
  <c r="CD151" i="29" s="1"/>
  <c r="N147" i="29"/>
  <c r="BE147" i="29" s="1"/>
  <c r="BE177" i="29"/>
  <c r="BN194" i="29"/>
  <c r="W164" i="29"/>
  <c r="BN164" i="29" s="1"/>
  <c r="BV182" i="29"/>
  <c r="AE152" i="29"/>
  <c r="BV152" i="29" s="1"/>
  <c r="BR192" i="29"/>
  <c r="AA162" i="29"/>
  <c r="BR162" i="29" s="1"/>
  <c r="V150" i="29"/>
  <c r="BM150" i="29" s="1"/>
  <c r="BM180" i="29"/>
  <c r="H152" i="29"/>
  <c r="AY152" i="29" s="1"/>
  <c r="H182" i="29"/>
  <c r="AY182" i="29" s="1"/>
  <c r="N158" i="29"/>
  <c r="BE158" i="29" s="1"/>
  <c r="BE188" i="29"/>
  <c r="H193" i="29"/>
  <c r="AY193" i="29" s="1"/>
  <c r="H163" i="29"/>
  <c r="AY163" i="29" s="1"/>
  <c r="BV194" i="29"/>
  <c r="AE164" i="29"/>
  <c r="BV164" i="29" s="1"/>
  <c r="CD187" i="29"/>
  <c r="AM157" i="29"/>
  <c r="CD157" i="29" s="1"/>
  <c r="CF177" i="29"/>
  <c r="AO147" i="29"/>
  <c r="CF147" i="29" s="1"/>
  <c r="BV198" i="29"/>
  <c r="AE168" i="29"/>
  <c r="BV168" i="29" s="1"/>
  <c r="N146" i="29"/>
  <c r="BE146" i="29" s="1"/>
  <c r="BE176" i="29"/>
  <c r="C145" i="29"/>
  <c r="C175" i="29"/>
  <c r="CG188" i="29"/>
  <c r="AP158" i="29"/>
  <c r="CG158" i="29" s="1"/>
  <c r="AD166" i="29"/>
  <c r="BU166" i="29" s="1"/>
  <c r="BU196" i="29"/>
  <c r="AK147" i="29"/>
  <c r="CB147" i="29" s="1"/>
  <c r="CB177" i="29"/>
  <c r="U152" i="29"/>
  <c r="BL152" i="29" s="1"/>
  <c r="BL182" i="29"/>
  <c r="CG184" i="29"/>
  <c r="AP154" i="29"/>
  <c r="CG154" i="29" s="1"/>
  <c r="Q164" i="29"/>
  <c r="BH164" i="29" s="1"/>
  <c r="BH194" i="29"/>
  <c r="AG166" i="29"/>
  <c r="BX166" i="29" s="1"/>
  <c r="BX196" i="29"/>
  <c r="CD188" i="29"/>
  <c r="AM158" i="29"/>
  <c r="CD158" i="29" s="1"/>
  <c r="E182" i="29"/>
  <c r="AV182" i="29" s="1"/>
  <c r="E152" i="29"/>
  <c r="AV152" i="29" s="1"/>
  <c r="AN157" i="29"/>
  <c r="CE157" i="29" s="1"/>
  <c r="CE187" i="29"/>
  <c r="T153" i="29"/>
  <c r="BK153" i="29" s="1"/>
  <c r="BK183" i="29"/>
  <c r="D162" i="29"/>
  <c r="AU162" i="29" s="1"/>
  <c r="D192" i="29"/>
  <c r="AU192" i="29" s="1"/>
  <c r="N148" i="29"/>
  <c r="BE148" i="29" s="1"/>
  <c r="BE178" i="29"/>
  <c r="P161" i="29"/>
  <c r="BG161" i="29" s="1"/>
  <c r="BG191" i="29"/>
  <c r="AH145" i="29"/>
  <c r="I163" i="29"/>
  <c r="AZ163" i="29" s="1"/>
  <c r="AZ193" i="29"/>
  <c r="BS197" i="29"/>
  <c r="AB167" i="29"/>
  <c r="BS167" i="29" s="1"/>
  <c r="T146" i="29"/>
  <c r="BK146" i="29" s="1"/>
  <c r="BK176" i="29"/>
  <c r="E163" i="29"/>
  <c r="AV163" i="29" s="1"/>
  <c r="E193" i="29"/>
  <c r="AV193" i="29" s="1"/>
  <c r="AP150" i="29"/>
  <c r="CG150" i="29" s="1"/>
  <c r="CG180" i="29"/>
  <c r="D180" i="29"/>
  <c r="AU180" i="29" s="1"/>
  <c r="D150" i="29"/>
  <c r="AU150" i="29" s="1"/>
  <c r="CF182" i="29"/>
  <c r="AO152" i="29"/>
  <c r="CF152" i="29" s="1"/>
  <c r="R161" i="29"/>
  <c r="BI161" i="29" s="1"/>
  <c r="BI191" i="29"/>
  <c r="K158" i="29"/>
  <c r="BB158" i="29" s="1"/>
  <c r="BB188" i="29"/>
  <c r="AA145" i="29"/>
  <c r="BQ178" i="29"/>
  <c r="Z148" i="29"/>
  <c r="BQ148" i="29" s="1"/>
  <c r="BT192" i="29"/>
  <c r="AC162" i="29"/>
  <c r="BT162" i="29" s="1"/>
  <c r="BL181" i="29"/>
  <c r="U151" i="29"/>
  <c r="BL151" i="29" s="1"/>
  <c r="U165" i="29"/>
  <c r="BL165" i="29" s="1"/>
  <c r="BL195" i="29"/>
  <c r="J152" i="29"/>
  <c r="BA152" i="29" s="1"/>
  <c r="BA182" i="29"/>
  <c r="E183" i="29"/>
  <c r="AV183" i="29" s="1"/>
  <c r="E153" i="29"/>
  <c r="AV153" i="29" s="1"/>
  <c r="BW188" i="29"/>
  <c r="AF158" i="29"/>
  <c r="BW158" i="29" s="1"/>
  <c r="BP185" i="29"/>
  <c r="Y155" i="29"/>
  <c r="BP155" i="29" s="1"/>
  <c r="CD192" i="29"/>
  <c r="AM162" i="29"/>
  <c r="CD162" i="29" s="1"/>
  <c r="BD196" i="29"/>
  <c r="M166" i="29"/>
  <c r="BD166" i="29" s="1"/>
  <c r="BR197" i="29"/>
  <c r="AA167" i="29"/>
  <c r="BR167" i="29" s="1"/>
  <c r="BP195" i="29"/>
  <c r="Y165" i="29"/>
  <c r="BP165" i="29" s="1"/>
  <c r="F175" i="29"/>
  <c r="F145" i="29"/>
  <c r="H176" i="29"/>
  <c r="AY176" i="29" s="1"/>
  <c r="H146" i="29"/>
  <c r="AY146" i="29" s="1"/>
  <c r="P160" i="29"/>
  <c r="BG160" i="29" s="1"/>
  <c r="BG190" i="29"/>
  <c r="BQ187" i="29"/>
  <c r="Z157" i="29"/>
  <c r="BQ157" i="29" s="1"/>
  <c r="S154" i="29"/>
  <c r="BJ154" i="29" s="1"/>
  <c r="BJ184" i="29"/>
  <c r="W166" i="29"/>
  <c r="BN166" i="29" s="1"/>
  <c r="BN196" i="29"/>
  <c r="AQ188" i="29"/>
  <c r="CH188" i="29" s="1"/>
  <c r="AQ158" i="29"/>
  <c r="CH158" i="29" s="1"/>
  <c r="AL167" i="29"/>
  <c r="CC167" i="29" s="1"/>
  <c r="CC197" i="29"/>
  <c r="W150" i="29"/>
  <c r="BN150" i="29" s="1"/>
  <c r="BN180" i="29"/>
  <c r="CD183" i="29"/>
  <c r="AM153" i="29"/>
  <c r="CD153" i="29" s="1"/>
  <c r="CB187" i="29"/>
  <c r="AK157" i="29"/>
  <c r="CB157" i="29" s="1"/>
  <c r="BJ179" i="29"/>
  <c r="S149" i="29"/>
  <c r="BJ149" i="29" s="1"/>
  <c r="AJ155" i="29"/>
  <c r="CA155" i="29" s="1"/>
  <c r="CA185" i="29"/>
  <c r="N149" i="29"/>
  <c r="BE149" i="29" s="1"/>
  <c r="BE179" i="29"/>
  <c r="O163" i="29"/>
  <c r="BF163" i="29" s="1"/>
  <c r="BF193" i="29"/>
  <c r="BK179" i="29"/>
  <c r="T149" i="29"/>
  <c r="BK149" i="29" s="1"/>
  <c r="BK192" i="29"/>
  <c r="T162" i="29"/>
  <c r="BK162" i="29" s="1"/>
  <c r="BD183" i="29"/>
  <c r="M153" i="29"/>
  <c r="BD153" i="29" s="1"/>
  <c r="L166" i="29"/>
  <c r="BC166" i="29" s="1"/>
  <c r="BC196" i="29"/>
  <c r="W163" i="29"/>
  <c r="BN163" i="29" s="1"/>
  <c r="BN193" i="29"/>
  <c r="P156" i="29"/>
  <c r="BG156" i="29" s="1"/>
  <c r="BG186" i="29"/>
  <c r="BK193" i="29"/>
  <c r="T163" i="29"/>
  <c r="BK163" i="29" s="1"/>
  <c r="P150" i="29"/>
  <c r="BG150" i="29" s="1"/>
  <c r="BG180" i="29"/>
  <c r="BA192" i="29"/>
  <c r="J162" i="29"/>
  <c r="BA162" i="29" s="1"/>
  <c r="G164" i="29"/>
  <c r="AX164" i="29" s="1"/>
  <c r="G194" i="29"/>
  <c r="AX194" i="29" s="1"/>
  <c r="BF185" i="29"/>
  <c r="O155" i="29"/>
  <c r="BF155" i="29" s="1"/>
  <c r="AF165" i="29"/>
  <c r="BW165" i="29" s="1"/>
  <c r="BW195" i="29"/>
  <c r="U146" i="29"/>
  <c r="BL146" i="29" s="1"/>
  <c r="BL176" i="29"/>
  <c r="D164" i="29"/>
  <c r="AU164" i="29" s="1"/>
  <c r="D194" i="29"/>
  <c r="AU194" i="29" s="1"/>
  <c r="AC159" i="29"/>
  <c r="BT159" i="29" s="1"/>
  <c r="BT189" i="29"/>
  <c r="K168" i="29"/>
  <c r="BB168" i="29" s="1"/>
  <c r="BB198" i="29"/>
  <c r="BE197" i="29"/>
  <c r="N167" i="29"/>
  <c r="BE167" i="29" s="1"/>
  <c r="E154" i="29"/>
  <c r="AV154" i="29" s="1"/>
  <c r="E184" i="29"/>
  <c r="AV184" i="29" s="1"/>
  <c r="BQ185" i="29"/>
  <c r="Z155" i="29"/>
  <c r="BQ155" i="29" s="1"/>
  <c r="BI193" i="29"/>
  <c r="R163" i="29"/>
  <c r="BI163" i="29" s="1"/>
  <c r="BO195" i="29"/>
  <c r="X165" i="29"/>
  <c r="BO165" i="29" s="1"/>
  <c r="CG191" i="29"/>
  <c r="AP161" i="29"/>
  <c r="CG161" i="29" s="1"/>
  <c r="BM185" i="29"/>
  <c r="V155" i="29"/>
  <c r="BM155" i="29" s="1"/>
  <c r="J156" i="29"/>
  <c r="BA156" i="29" s="1"/>
  <c r="BA186" i="29"/>
  <c r="AQ182" i="29"/>
  <c r="CH182" i="29" s="1"/>
  <c r="AQ152" i="29"/>
  <c r="CH152" i="29" s="1"/>
  <c r="BI182" i="29"/>
  <c r="R152" i="29"/>
  <c r="BI152" i="29" s="1"/>
  <c r="AP153" i="29"/>
  <c r="CG153" i="29" s="1"/>
  <c r="CG183" i="29"/>
  <c r="BS183" i="29"/>
  <c r="AB153" i="29"/>
  <c r="BS153" i="29" s="1"/>
  <c r="Z145" i="29"/>
  <c r="AP145" i="29"/>
  <c r="P159" i="29"/>
  <c r="BG159" i="29" s="1"/>
  <c r="BG189" i="29"/>
  <c r="AG145" i="29"/>
  <c r="C159" i="29"/>
  <c r="C189" i="29"/>
  <c r="BV183" i="29"/>
  <c r="AE153" i="29"/>
  <c r="BV153" i="29" s="1"/>
  <c r="BO177" i="29"/>
  <c r="X147" i="29"/>
  <c r="BO147" i="29" s="1"/>
  <c r="BR177" i="29"/>
  <c r="AA147" i="29"/>
  <c r="BR147" i="29" s="1"/>
  <c r="BA183" i="29"/>
  <c r="J153" i="29"/>
  <c r="BA153" i="29" s="1"/>
  <c r="AJ153" i="29"/>
  <c r="CA153" i="29" s="1"/>
  <c r="CA183" i="29"/>
  <c r="X157" i="29"/>
  <c r="BO157" i="29" s="1"/>
  <c r="BO187" i="29"/>
  <c r="BN190" i="29"/>
  <c r="W160" i="29"/>
  <c r="BN160" i="29" s="1"/>
  <c r="AH156" i="29"/>
  <c r="BY156" i="29" s="1"/>
  <c r="BY186" i="29"/>
  <c r="H175" i="29"/>
  <c r="H145" i="29"/>
  <c r="V149" i="29"/>
  <c r="BM149" i="29" s="1"/>
  <c r="BM179" i="29"/>
  <c r="O159" i="29"/>
  <c r="BF159" i="29" s="1"/>
  <c r="BF189" i="29"/>
  <c r="BR183" i="29"/>
  <c r="AA153" i="29"/>
  <c r="BR153" i="29" s="1"/>
  <c r="BC182" i="29"/>
  <c r="L152" i="29"/>
  <c r="BC152" i="29" s="1"/>
  <c r="CC186" i="29"/>
  <c r="AL156" i="29"/>
  <c r="CC156" i="29" s="1"/>
  <c r="BL177" i="29"/>
  <c r="U147" i="29"/>
  <c r="BL147" i="29" s="1"/>
  <c r="BW182" i="29"/>
  <c r="AF152" i="29"/>
  <c r="BW152" i="29" s="1"/>
  <c r="V157" i="29"/>
  <c r="BM157" i="29" s="1"/>
  <c r="BM187" i="29"/>
  <c r="BF188" i="29"/>
  <c r="O158" i="29"/>
  <c r="BF158" i="29" s="1"/>
  <c r="CE183" i="29"/>
  <c r="AN153" i="29"/>
  <c r="CE153" i="29" s="1"/>
  <c r="E194" i="29"/>
  <c r="AV194" i="29" s="1"/>
  <c r="E164" i="29"/>
  <c r="AV164" i="29" s="1"/>
  <c r="AF161" i="29"/>
  <c r="BW161" i="29" s="1"/>
  <c r="BW191" i="29"/>
  <c r="D176" i="29"/>
  <c r="AU176" i="29" s="1"/>
  <c r="D146" i="29"/>
  <c r="AU146" i="29" s="1"/>
  <c r="CD178" i="29"/>
  <c r="AM148" i="29"/>
  <c r="CD148" i="29" s="1"/>
  <c r="U166" i="29"/>
  <c r="BL166" i="29" s="1"/>
  <c r="BL196" i="29"/>
  <c r="CD189" i="29"/>
  <c r="AM159" i="29"/>
  <c r="CD159" i="29" s="1"/>
  <c r="N159" i="29"/>
  <c r="BE159" i="29" s="1"/>
  <c r="BE189" i="29"/>
  <c r="H150" i="29"/>
  <c r="AY150" i="29" s="1"/>
  <c r="H180" i="29"/>
  <c r="AY180" i="29" s="1"/>
  <c r="U153" i="29"/>
  <c r="BL153" i="29" s="1"/>
  <c r="BL183" i="29"/>
  <c r="E159" i="29"/>
  <c r="AV159" i="29" s="1"/>
  <c r="E189" i="29"/>
  <c r="AV189" i="29" s="1"/>
  <c r="AD161" i="29"/>
  <c r="BU161" i="29" s="1"/>
  <c r="BU191" i="29"/>
  <c r="H154" i="29"/>
  <c r="AY154" i="29" s="1"/>
  <c r="H184" i="29"/>
  <c r="AY184" i="29" s="1"/>
  <c r="BO185" i="29"/>
  <c r="X155" i="29"/>
  <c r="BO155" i="29" s="1"/>
  <c r="BG177" i="29"/>
  <c r="P147" i="29"/>
  <c r="BG147" i="29" s="1"/>
  <c r="CF187" i="29"/>
  <c r="AO157" i="29"/>
  <c r="CF157" i="29" s="1"/>
  <c r="AP167" i="29"/>
  <c r="CG167" i="29" s="1"/>
  <c r="CG197" i="29"/>
  <c r="Y147" i="29"/>
  <c r="BP147" i="29" s="1"/>
  <c r="BP177" i="29"/>
  <c r="AH167" i="29"/>
  <c r="BY167" i="29" s="1"/>
  <c r="BY197" i="29"/>
  <c r="F151" i="29"/>
  <c r="AW151" i="29" s="1"/>
  <c r="F181" i="29"/>
  <c r="AW181" i="29" s="1"/>
  <c r="AA164" i="29"/>
  <c r="BR164" i="29" s="1"/>
  <c r="BR194" i="29"/>
  <c r="BQ194" i="29"/>
  <c r="Z164" i="29"/>
  <c r="BQ164" i="29" s="1"/>
  <c r="Y160" i="29"/>
  <c r="BP160" i="29" s="1"/>
  <c r="BP190" i="29"/>
  <c r="Y145" i="29"/>
  <c r="BJ196" i="29"/>
  <c r="S166" i="29"/>
  <c r="BJ166" i="29" s="1"/>
  <c r="AG148" i="29"/>
  <c r="BX148" i="29" s="1"/>
  <c r="BX178" i="29"/>
  <c r="L151" i="29"/>
  <c r="BC151" i="29" s="1"/>
  <c r="BC181" i="29"/>
  <c r="O154" i="29"/>
  <c r="BF154" i="29" s="1"/>
  <c r="BF184" i="29"/>
  <c r="BE191" i="29"/>
  <c r="N161" i="29"/>
  <c r="BE161" i="29" s="1"/>
  <c r="BO197" i="29"/>
  <c r="X167" i="29"/>
  <c r="BO167" i="29" s="1"/>
  <c r="E158" i="29"/>
  <c r="AV158" i="29" s="1"/>
  <c r="E188" i="29"/>
  <c r="AV188" i="29" s="1"/>
  <c r="BX198" i="29"/>
  <c r="AG168" i="29"/>
  <c r="BX168" i="29" s="1"/>
  <c r="L161" i="29"/>
  <c r="BC161" i="29" s="1"/>
  <c r="BC191" i="29"/>
  <c r="CB192" i="29"/>
  <c r="AK162" i="29"/>
  <c r="CB162" i="29" s="1"/>
  <c r="AK149" i="29"/>
  <c r="CB149" i="29" s="1"/>
  <c r="CB179" i="29"/>
  <c r="P157" i="29"/>
  <c r="BG157" i="29" s="1"/>
  <c r="BG187" i="29"/>
  <c r="Q148" i="29"/>
  <c r="BH148" i="29" s="1"/>
  <c r="BH178" i="29"/>
  <c r="CC191" i="29"/>
  <c r="AL161" i="29"/>
  <c r="CC161" i="29" s="1"/>
  <c r="M146" i="29"/>
  <c r="BD146" i="29" s="1"/>
  <c r="BD176" i="29"/>
  <c r="AL166" i="29"/>
  <c r="CC166" i="29" s="1"/>
  <c r="CC196" i="29"/>
  <c r="AC165" i="29"/>
  <c r="BT165" i="29" s="1"/>
  <c r="BT195" i="29"/>
  <c r="AC148" i="29"/>
  <c r="BT148" i="29" s="1"/>
  <c r="BT178" i="29"/>
  <c r="BS185" i="29"/>
  <c r="AB155" i="29"/>
  <c r="BS155" i="29" s="1"/>
  <c r="BS178" i="29"/>
  <c r="AB148" i="29"/>
  <c r="BS148" i="29" s="1"/>
  <c r="BJ195" i="29"/>
  <c r="S165" i="29"/>
  <c r="BJ165" i="29" s="1"/>
  <c r="BO196" i="29"/>
  <c r="X166" i="29"/>
  <c r="BO166" i="29" s="1"/>
  <c r="Z147" i="29"/>
  <c r="BQ147" i="29" s="1"/>
  <c r="BQ177" i="29"/>
  <c r="BM190" i="29"/>
  <c r="V160" i="29"/>
  <c r="BM160" i="29" s="1"/>
  <c r="BB192" i="29"/>
  <c r="K162" i="29"/>
  <c r="BB162" i="29" s="1"/>
  <c r="BI177" i="29"/>
  <c r="R147" i="29"/>
  <c r="BI147" i="29" s="1"/>
  <c r="AQ162" i="29"/>
  <c r="CH162" i="29" s="1"/>
  <c r="AQ192" i="29"/>
  <c r="CH192" i="29" s="1"/>
  <c r="BZ178" i="29"/>
  <c r="AI148" i="29"/>
  <c r="BZ148" i="29" s="1"/>
  <c r="C181" i="29"/>
  <c r="C151" i="29"/>
  <c r="BH186" i="29"/>
  <c r="Q156" i="29"/>
  <c r="BH156" i="29" s="1"/>
  <c r="W154" i="29"/>
  <c r="BN154" i="29" s="1"/>
  <c r="BN184" i="29"/>
  <c r="Q163" i="29"/>
  <c r="BH163" i="29" s="1"/>
  <c r="BH193" i="29"/>
  <c r="L157" i="29"/>
  <c r="BC157" i="29" s="1"/>
  <c r="BC187" i="29"/>
  <c r="F177" i="29"/>
  <c r="AW177" i="29" s="1"/>
  <c r="F147" i="29"/>
  <c r="AW147" i="29" s="1"/>
  <c r="BJ190" i="29"/>
  <c r="S160" i="29"/>
  <c r="BJ160" i="29" s="1"/>
  <c r="G149" i="29"/>
  <c r="AX149" i="29" s="1"/>
  <c r="G179" i="29"/>
  <c r="AX179" i="29" s="1"/>
  <c r="CA180" i="29"/>
  <c r="AJ150" i="29"/>
  <c r="CA150" i="29" s="1"/>
  <c r="CC182" i="29"/>
  <c r="AL152" i="29"/>
  <c r="CC152" i="29" s="1"/>
  <c r="BK195" i="29"/>
  <c r="T165" i="29"/>
  <c r="BK165" i="29" s="1"/>
  <c r="BM186" i="29"/>
  <c r="V156" i="29"/>
  <c r="BM156" i="29" s="1"/>
  <c r="BR181" i="29"/>
  <c r="AA151" i="29"/>
  <c r="BR151" i="29" s="1"/>
  <c r="F183" i="29"/>
  <c r="AW183" i="29" s="1"/>
  <c r="F153" i="29"/>
  <c r="AW153" i="29" s="1"/>
  <c r="AQ177" i="29"/>
  <c r="CH177" i="29" s="1"/>
  <c r="AQ147" i="29"/>
  <c r="CH147" i="29" s="1"/>
  <c r="CB188" i="29"/>
  <c r="AK158" i="29"/>
  <c r="CB158" i="29" s="1"/>
  <c r="Z168" i="29"/>
  <c r="BQ168" i="29" s="1"/>
  <c r="BQ198" i="29"/>
  <c r="AD164" i="29"/>
  <c r="BU164" i="29" s="1"/>
  <c r="BU194" i="29"/>
  <c r="AQ151" i="29"/>
  <c r="CH151" i="29" s="1"/>
  <c r="AQ181" i="29"/>
  <c r="CH181" i="29" s="1"/>
  <c r="C196" i="29"/>
  <c r="C166" i="29"/>
  <c r="CD185" i="29"/>
  <c r="AM155" i="29"/>
  <c r="CD155" i="29" s="1"/>
  <c r="AJ145" i="29"/>
  <c r="AO163" i="29"/>
  <c r="CF163" i="29" s="1"/>
  <c r="CF193" i="29"/>
  <c r="BL180" i="29"/>
  <c r="U150" i="29"/>
  <c r="BL150" i="29" s="1"/>
  <c r="CA191" i="29"/>
  <c r="AJ161" i="29"/>
  <c r="CA161" i="29" s="1"/>
  <c r="BD184" i="29"/>
  <c r="M154" i="29"/>
  <c r="BD154" i="29" s="1"/>
  <c r="BI181" i="29"/>
  <c r="R151" i="29"/>
  <c r="BI151" i="29" s="1"/>
  <c r="U148" i="29"/>
  <c r="BL148" i="29" s="1"/>
  <c r="BL178" i="29"/>
  <c r="M162" i="29"/>
  <c r="BD162" i="29" s="1"/>
  <c r="BD192" i="29"/>
  <c r="W157" i="29"/>
  <c r="BN157" i="29" s="1"/>
  <c r="BN187" i="29"/>
  <c r="BR189" i="29"/>
  <c r="AA159" i="29"/>
  <c r="BR159" i="29" s="1"/>
  <c r="CA194" i="29"/>
  <c r="AJ164" i="29"/>
  <c r="CA164" i="29" s="1"/>
  <c r="AI162" i="29"/>
  <c r="BZ162" i="29" s="1"/>
  <c r="BZ192" i="29"/>
  <c r="BS177" i="29"/>
  <c r="AB147" i="29"/>
  <c r="BS147" i="29" s="1"/>
  <c r="BE187" i="29"/>
  <c r="N157" i="29"/>
  <c r="BE157" i="29" s="1"/>
  <c r="J154" i="29"/>
  <c r="BA154" i="29" s="1"/>
  <c r="BA184" i="29"/>
  <c r="BK189" i="29"/>
  <c r="T159" i="29"/>
  <c r="BK159" i="29" s="1"/>
  <c r="H187" i="29"/>
  <c r="AY187" i="29" s="1"/>
  <c r="H157" i="29"/>
  <c r="AY157" i="29" s="1"/>
  <c r="D197" i="29"/>
  <c r="AU197" i="29" s="1"/>
  <c r="D167" i="29"/>
  <c r="AU167" i="29" s="1"/>
  <c r="AO162" i="29"/>
  <c r="CF162" i="29" s="1"/>
  <c r="CF192" i="29"/>
  <c r="G157" i="29"/>
  <c r="AX157" i="29" s="1"/>
  <c r="G187" i="29"/>
  <c r="AX187" i="29" s="1"/>
  <c r="AF149" i="29"/>
  <c r="BW149" i="29" s="1"/>
  <c r="BW179" i="29"/>
  <c r="AK168" i="29"/>
  <c r="CB168" i="29" s="1"/>
  <c r="CB198" i="29"/>
  <c r="BD182" i="29"/>
  <c r="M152" i="29"/>
  <c r="BD152" i="29" s="1"/>
  <c r="BC188" i="29"/>
  <c r="L158" i="29"/>
  <c r="BC158" i="29" s="1"/>
  <c r="AG165" i="29"/>
  <c r="BX165" i="29" s="1"/>
  <c r="BX195" i="29"/>
  <c r="BO190" i="29"/>
  <c r="X160" i="29"/>
  <c r="BO160" i="29" s="1"/>
  <c r="AO166" i="29"/>
  <c r="CF166" i="29" s="1"/>
  <c r="CF196" i="29"/>
  <c r="H185" i="29"/>
  <c r="AY185" i="29" s="1"/>
  <c r="H155" i="29"/>
  <c r="AY155" i="29" s="1"/>
  <c r="BW197" i="29"/>
  <c r="AF167" i="29"/>
  <c r="BW167" i="29" s="1"/>
  <c r="CB196" i="29"/>
  <c r="AK166" i="29"/>
  <c r="CB166" i="29" s="1"/>
  <c r="F191" i="29"/>
  <c r="AW191" i="29" s="1"/>
  <c r="F161" i="29"/>
  <c r="AW161" i="29" s="1"/>
  <c r="S148" i="29"/>
  <c r="BJ148" i="29" s="1"/>
  <c r="BJ178" i="29"/>
  <c r="AC156" i="29"/>
  <c r="BT156" i="29" s="1"/>
  <c r="BT186" i="29"/>
  <c r="G168" i="29"/>
  <c r="AX168" i="29" s="1"/>
  <c r="G198" i="29"/>
  <c r="AX198" i="29" s="1"/>
  <c r="BH184" i="29"/>
  <c r="Q154" i="29"/>
  <c r="BH154" i="29" s="1"/>
  <c r="AF168" i="29"/>
  <c r="BW168" i="29" s="1"/>
  <c r="BW198" i="29"/>
  <c r="BG179" i="29"/>
  <c r="P149" i="29"/>
  <c r="BG149" i="29" s="1"/>
  <c r="BU187" i="29"/>
  <c r="AD157" i="29"/>
  <c r="BU157" i="29" s="1"/>
  <c r="BD193" i="29"/>
  <c r="M163" i="29"/>
  <c r="BD163" i="29" s="1"/>
  <c r="BJ183" i="29"/>
  <c r="S153" i="29"/>
  <c r="BJ153" i="29" s="1"/>
  <c r="AK154" i="29"/>
  <c r="CB154" i="29" s="1"/>
  <c r="CB184" i="29"/>
  <c r="AI155" i="29"/>
  <c r="BZ155" i="29" s="1"/>
  <c r="BZ185" i="29"/>
  <c r="CB191" i="29"/>
  <c r="AK161" i="29"/>
  <c r="CB161" i="29" s="1"/>
  <c r="BR182" i="29"/>
  <c r="AA152" i="29"/>
  <c r="BR152" i="29" s="1"/>
  <c r="U145" i="29"/>
  <c r="BM192" i="29"/>
  <c r="V162" i="29"/>
  <c r="BM162" i="29" s="1"/>
  <c r="AE154" i="29"/>
  <c r="BV154" i="29" s="1"/>
  <c r="BV184" i="29"/>
  <c r="BY177" i="29"/>
  <c r="AH147" i="29"/>
  <c r="BY147" i="29" s="1"/>
  <c r="BO191" i="29"/>
  <c r="X161" i="29"/>
  <c r="BO161" i="29" s="1"/>
  <c r="BU189" i="29"/>
  <c r="AD159" i="29"/>
  <c r="BU159" i="29" s="1"/>
  <c r="L149" i="29"/>
  <c r="BC149" i="29" s="1"/>
  <c r="BC179" i="29"/>
  <c r="AJ158" i="29"/>
  <c r="CA158" i="29" s="1"/>
  <c r="CA188" i="29"/>
  <c r="T156" i="29"/>
  <c r="BK156" i="29" s="1"/>
  <c r="BK186" i="29"/>
  <c r="D181" i="29"/>
  <c r="AU181" i="29" s="1"/>
  <c r="D151" i="29"/>
  <c r="AU151" i="29" s="1"/>
  <c r="AD156" i="29"/>
  <c r="BU156" i="29" s="1"/>
  <c r="BU186" i="29"/>
  <c r="CE192" i="29"/>
  <c r="AN162" i="29"/>
  <c r="CE162" i="29" s="1"/>
  <c r="BI189" i="29"/>
  <c r="R159" i="29"/>
  <c r="BI159" i="29" s="1"/>
  <c r="BR179" i="29"/>
  <c r="AA149" i="29"/>
  <c r="BR149" i="29" s="1"/>
  <c r="CD180" i="29"/>
  <c r="AM150" i="29"/>
  <c r="CD150" i="29" s="1"/>
  <c r="Z167" i="29"/>
  <c r="BQ167" i="29" s="1"/>
  <c r="BQ197" i="29"/>
  <c r="AZ198" i="29"/>
  <c r="I168" i="29"/>
  <c r="AZ168" i="29" s="1"/>
  <c r="U163" i="29"/>
  <c r="BL163" i="29" s="1"/>
  <c r="BL193" i="29"/>
  <c r="K145" i="29"/>
  <c r="AQ198" i="29"/>
  <c r="CH198" i="29" s="1"/>
  <c r="AQ168" i="29"/>
  <c r="CH168" i="29" s="1"/>
  <c r="F198" i="29"/>
  <c r="AW198" i="29" s="1"/>
  <c r="F168" i="29"/>
  <c r="AW168" i="29" s="1"/>
  <c r="AQ183" i="29"/>
  <c r="CH183" i="29" s="1"/>
  <c r="AQ153" i="29"/>
  <c r="CH153" i="29" s="1"/>
  <c r="AG160" i="29"/>
  <c r="BX160" i="29" s="1"/>
  <c r="BX190" i="29"/>
  <c r="BS191" i="29"/>
  <c r="AB161" i="29"/>
  <c r="BS161" i="29" s="1"/>
  <c r="BS192" i="29"/>
  <c r="AB162" i="29"/>
  <c r="BS162" i="29" s="1"/>
  <c r="BW190" i="29"/>
  <c r="AF160" i="29"/>
  <c r="BW160" i="29" s="1"/>
  <c r="BB176" i="29"/>
  <c r="K146" i="29"/>
  <c r="BB146" i="29" s="1"/>
  <c r="CG192" i="29"/>
  <c r="AP162" i="29"/>
  <c r="CG162" i="29" s="1"/>
  <c r="BC193" i="29"/>
  <c r="L163" i="29"/>
  <c r="BC163" i="29" s="1"/>
  <c r="O152" i="29"/>
  <c r="BF152" i="29" s="1"/>
  <c r="BF182" i="29"/>
  <c r="BR186" i="29"/>
  <c r="AA156" i="29"/>
  <c r="BR156" i="29" s="1"/>
  <c r="BX188" i="29"/>
  <c r="AG158" i="29"/>
  <c r="BX158" i="29" s="1"/>
  <c r="Y158" i="29"/>
  <c r="BP158" i="29" s="1"/>
  <c r="BP188" i="29"/>
  <c r="CE180" i="29"/>
  <c r="AN150" i="29"/>
  <c r="CE150" i="29" s="1"/>
  <c r="H188" i="29"/>
  <c r="AY188" i="29" s="1"/>
  <c r="H158" i="29"/>
  <c r="AY158" i="29" s="1"/>
  <c r="AJ147" i="29"/>
  <c r="CA147" i="29" s="1"/>
  <c r="CA177" i="29"/>
  <c r="BH188" i="29"/>
  <c r="Q158" i="29"/>
  <c r="BH158" i="29" s="1"/>
  <c r="BA177" i="29"/>
  <c r="J147" i="29"/>
  <c r="BA147" i="29" s="1"/>
  <c r="E192" i="29"/>
  <c r="AV192" i="29" s="1"/>
  <c r="E162" i="29"/>
  <c r="AV162" i="29" s="1"/>
  <c r="CG181" i="29"/>
  <c r="AP151" i="29"/>
  <c r="CG151" i="29" s="1"/>
  <c r="R168" i="29"/>
  <c r="BI168" i="29" s="1"/>
  <c r="BI198" i="29"/>
  <c r="AB158" i="29"/>
  <c r="BS158" i="29" s="1"/>
  <c r="BS188" i="29"/>
  <c r="BL186" i="29"/>
  <c r="U156" i="29"/>
  <c r="BL156" i="29" s="1"/>
  <c r="CB193" i="29"/>
  <c r="AK163" i="29"/>
  <c r="CB163" i="29" s="1"/>
  <c r="AO161" i="29"/>
  <c r="CF161" i="29" s="1"/>
  <c r="CF191" i="29"/>
  <c r="D149" i="29"/>
  <c r="AU149" i="29" s="1"/>
  <c r="D179" i="29"/>
  <c r="AU179" i="29" s="1"/>
  <c r="AB166" i="29"/>
  <c r="BS166" i="29" s="1"/>
  <c r="BS196" i="29"/>
  <c r="BV176" i="29"/>
  <c r="AE146" i="29"/>
  <c r="BV146" i="29" s="1"/>
  <c r="AQ146" i="29"/>
  <c r="CH146" i="29" s="1"/>
  <c r="AQ176" i="29"/>
  <c r="CH176" i="29" s="1"/>
  <c r="BG194" i="29"/>
  <c r="P164" i="29"/>
  <c r="BG164" i="29" s="1"/>
  <c r="AM154" i="29"/>
  <c r="CD154" i="29" s="1"/>
  <c r="CD184" i="29"/>
  <c r="AQ163" i="29"/>
  <c r="CH163" i="29" s="1"/>
  <c r="AQ193" i="29"/>
  <c r="CH193" i="29" s="1"/>
  <c r="J155" i="29"/>
  <c r="BA155" i="29" s="1"/>
  <c r="BA185" i="29"/>
  <c r="P158" i="29"/>
  <c r="BG158" i="29" s="1"/>
  <c r="BG188" i="29"/>
  <c r="BE193" i="29"/>
  <c r="N163" i="29"/>
  <c r="BE163" i="29" s="1"/>
  <c r="BA176" i="29"/>
  <c r="J146" i="29"/>
  <c r="BA146" i="29" s="1"/>
  <c r="K160" i="29"/>
  <c r="BB160" i="29" s="1"/>
  <c r="BB190" i="29"/>
  <c r="F166" i="29"/>
  <c r="AW166" i="29" s="1"/>
  <c r="F196" i="29"/>
  <c r="AW196" i="29" s="1"/>
  <c r="BS190" i="29"/>
  <c r="AB160" i="29"/>
  <c r="BS160" i="29" s="1"/>
  <c r="BR198" i="29"/>
  <c r="AA168" i="29"/>
  <c r="BR168" i="29" s="1"/>
  <c r="V158" i="29"/>
  <c r="BM158" i="29" s="1"/>
  <c r="BM188" i="29"/>
  <c r="G145" i="29"/>
  <c r="G175" i="29"/>
  <c r="BI176" i="29"/>
  <c r="R146" i="29"/>
  <c r="BI146" i="29" s="1"/>
  <c r="T154" i="29"/>
  <c r="BK154" i="29" s="1"/>
  <c r="BK184" i="29"/>
  <c r="AL148" i="29"/>
  <c r="CC148" i="29" s="1"/>
  <c r="CC178" i="29"/>
  <c r="BP192" i="29"/>
  <c r="Y162" i="29"/>
  <c r="BP162" i="29" s="1"/>
  <c r="H196" i="29"/>
  <c r="AY196" i="29" s="1"/>
  <c r="H166" i="29"/>
  <c r="AY166" i="29" s="1"/>
  <c r="BS186" i="29"/>
  <c r="AB156" i="29"/>
  <c r="BS156" i="29" s="1"/>
  <c r="O165" i="29"/>
  <c r="BF165" i="29" s="1"/>
  <c r="BF195" i="29"/>
  <c r="BG195" i="29"/>
  <c r="P165" i="29"/>
  <c r="BG165" i="29" s="1"/>
  <c r="AH150" i="29"/>
  <c r="BY150" i="29" s="1"/>
  <c r="BY180" i="29"/>
  <c r="BR180" i="29"/>
  <c r="AA150" i="29"/>
  <c r="BR150" i="29" s="1"/>
  <c r="P146" i="29"/>
  <c r="BG146" i="29" s="1"/>
  <c r="BG176" i="29"/>
  <c r="BW180" i="29"/>
  <c r="AF150" i="29"/>
  <c r="BW150" i="29" s="1"/>
  <c r="K147" i="29"/>
  <c r="BB147" i="29" s="1"/>
  <c r="BB177" i="29"/>
  <c r="AL154" i="29"/>
  <c r="CC154" i="29" s="1"/>
  <c r="CC184" i="29"/>
  <c r="BZ196" i="29"/>
  <c r="AI166" i="29"/>
  <c r="BZ166" i="29" s="1"/>
  <c r="G185" i="29"/>
  <c r="AX185" i="29" s="1"/>
  <c r="G155" i="29"/>
  <c r="AX155" i="29" s="1"/>
  <c r="C153" i="29"/>
  <c r="C183" i="29"/>
  <c r="D152" i="29"/>
  <c r="AU152" i="29" s="1"/>
  <c r="D182" i="29"/>
  <c r="AU182" i="29" s="1"/>
  <c r="AN145" i="29"/>
  <c r="AI154" i="29"/>
  <c r="BZ154" i="29" s="1"/>
  <c r="BZ184" i="29"/>
  <c r="AA154" i="29"/>
  <c r="BR154" i="29" s="1"/>
  <c r="BR184" i="29"/>
  <c r="E165" i="29"/>
  <c r="AV165" i="29" s="1"/>
  <c r="E195" i="29"/>
  <c r="AV195" i="29" s="1"/>
  <c r="BY185" i="29"/>
  <c r="AH155" i="29"/>
  <c r="BY155" i="29" s="1"/>
  <c r="BT184" i="29"/>
  <c r="AC154" i="29"/>
  <c r="BT154" i="29" s="1"/>
  <c r="AZ179" i="29"/>
  <c r="I149" i="29"/>
  <c r="AZ149" i="29" s="1"/>
  <c r="BS180" i="29"/>
  <c r="AB150" i="29"/>
  <c r="BS150" i="29" s="1"/>
  <c r="BO178" i="29"/>
  <c r="X148" i="29"/>
  <c r="BO148" i="29" s="1"/>
  <c r="F178" i="29"/>
  <c r="AW178" i="29" s="1"/>
  <c r="F148" i="29"/>
  <c r="AW148" i="29" s="1"/>
  <c r="CC187" i="29"/>
  <c r="AL157" i="29"/>
  <c r="CC157" i="29" s="1"/>
  <c r="BZ190" i="29"/>
  <c r="AI160" i="29"/>
  <c r="BZ160" i="29" s="1"/>
  <c r="W151" i="29"/>
  <c r="BN151" i="29" s="1"/>
  <c r="BN181" i="29"/>
  <c r="W159" i="29"/>
  <c r="BN159" i="29" s="1"/>
  <c r="BN189" i="29"/>
  <c r="AN146" i="29"/>
  <c r="CE146" i="29" s="1"/>
  <c r="CE176" i="29"/>
  <c r="AP168" i="29"/>
  <c r="CG168" i="29" s="1"/>
  <c r="CG198" i="29"/>
  <c r="C152" i="29"/>
  <c r="C182" i="29"/>
  <c r="BC192" i="29"/>
  <c r="L162" i="29"/>
  <c r="BC162" i="29" s="1"/>
  <c r="H151" i="29"/>
  <c r="AY151" i="29" s="1"/>
  <c r="H181" i="29"/>
  <c r="AY181" i="29" s="1"/>
  <c r="V163" i="29"/>
  <c r="BM163" i="29" s="1"/>
  <c r="BM193" i="29"/>
  <c r="U157" i="29"/>
  <c r="BL157" i="29" s="1"/>
  <c r="BL187" i="29"/>
  <c r="D178" i="29"/>
  <c r="AU178" i="29" s="1"/>
  <c r="D148" i="29"/>
  <c r="AU148" i="29" s="1"/>
  <c r="CF195" i="29"/>
  <c r="AO165" i="29"/>
  <c r="CF165" i="29" s="1"/>
  <c r="R154" i="29"/>
  <c r="BI154" i="29" s="1"/>
  <c r="BI184" i="29"/>
  <c r="AM145" i="29"/>
  <c r="BX176" i="29"/>
  <c r="AG146" i="29"/>
  <c r="BX146" i="29" s="1"/>
  <c r="BZ182" i="29"/>
  <c r="AI152" i="29"/>
  <c r="BZ152" i="29" s="1"/>
  <c r="BJ198" i="29"/>
  <c r="S168" i="29"/>
  <c r="BJ168" i="29" s="1"/>
  <c r="CC198" i="29"/>
  <c r="AL168" i="29"/>
  <c r="CC168" i="29" s="1"/>
  <c r="BQ186" i="29"/>
  <c r="Z156" i="29"/>
  <c r="BQ156" i="29" s="1"/>
  <c r="BI192" i="29"/>
  <c r="R162" i="29"/>
  <c r="BI162" i="29" s="1"/>
  <c r="F167" i="29"/>
  <c r="AW167" i="29" s="1"/>
  <c r="F197" i="29"/>
  <c r="AW197" i="29" s="1"/>
  <c r="N166" i="29"/>
  <c r="BE166" i="29" s="1"/>
  <c r="BE196" i="29"/>
  <c r="BR178" i="29"/>
  <c r="AA148" i="29"/>
  <c r="BR148" i="29" s="1"/>
  <c r="BM183" i="29"/>
  <c r="V153" i="29"/>
  <c r="BM153" i="29" s="1"/>
  <c r="AI167" i="29"/>
  <c r="BZ167" i="29" s="1"/>
  <c r="BZ197" i="29"/>
  <c r="BZ187" i="29"/>
  <c r="AI157" i="29"/>
  <c r="BZ157" i="29" s="1"/>
  <c r="BY191" i="29"/>
  <c r="AH161" i="29"/>
  <c r="BY161" i="29" s="1"/>
  <c r="CF181" i="29"/>
  <c r="AO151" i="29"/>
  <c r="CF151" i="29" s="1"/>
  <c r="H147" i="29"/>
  <c r="AY147" i="29" s="1"/>
  <c r="H177" i="29"/>
  <c r="AY177" i="29" s="1"/>
  <c r="AP157" i="29"/>
  <c r="CG157" i="29" s="1"/>
  <c r="CG187" i="29"/>
  <c r="AM168" i="29"/>
  <c r="CD168" i="29" s="1"/>
  <c r="CD198" i="29"/>
  <c r="BW189" i="29"/>
  <c r="AF159" i="29"/>
  <c r="BW159" i="29" s="1"/>
  <c r="AJ146" i="29"/>
  <c r="CA146" i="29" s="1"/>
  <c r="CA176" i="29"/>
  <c r="D198" i="29"/>
  <c r="AU198" i="29" s="1"/>
  <c r="D168" i="29"/>
  <c r="AU168" i="29" s="1"/>
  <c r="P145" i="29"/>
  <c r="AP148" i="29"/>
  <c r="CG148" i="29" s="1"/>
  <c r="CG178" i="29"/>
  <c r="AM156" i="29"/>
  <c r="CD156" i="29" s="1"/>
  <c r="CD186" i="29"/>
  <c r="Q162" i="29"/>
  <c r="BH162" i="29" s="1"/>
  <c r="BH192" i="29"/>
  <c r="S147" i="29"/>
  <c r="BJ147" i="29" s="1"/>
  <c r="BJ177" i="29"/>
  <c r="Y168" i="29"/>
  <c r="BP168" i="29" s="1"/>
  <c r="BP198" i="29"/>
  <c r="M151" i="29"/>
  <c r="BD151" i="29" s="1"/>
  <c r="BD181" i="29"/>
  <c r="BT187" i="29"/>
  <c r="AC157" i="29"/>
  <c r="BT157" i="29" s="1"/>
  <c r="O153" i="29"/>
  <c r="BF153" i="29" s="1"/>
  <c r="BF183" i="29"/>
  <c r="F146" i="29"/>
  <c r="AW146" i="29" s="1"/>
  <c r="F176" i="29"/>
  <c r="AW176" i="29" s="1"/>
  <c r="H168" i="29"/>
  <c r="AY168" i="29" s="1"/>
  <c r="H198" i="29"/>
  <c r="AY198" i="29" s="1"/>
  <c r="CC188" i="29"/>
  <c r="AL158" i="29"/>
  <c r="CC158" i="29" s="1"/>
  <c r="D186" i="29"/>
  <c r="AU186" i="29" s="1"/>
  <c r="D156" i="29"/>
  <c r="AU156" i="29" s="1"/>
  <c r="AD162" i="29"/>
  <c r="BU162" i="29" s="1"/>
  <c r="BU192" i="29"/>
  <c r="AL165" i="29"/>
  <c r="CC165" i="29" s="1"/>
  <c r="CC195" i="29"/>
  <c r="E160" i="29"/>
  <c r="AV160" i="29" s="1"/>
  <c r="E190" i="29"/>
  <c r="AV190" i="29" s="1"/>
  <c r="BQ183" i="29"/>
  <c r="Z153" i="29"/>
  <c r="BQ153" i="29" s="1"/>
  <c r="CA189" i="29"/>
  <c r="AJ159" i="29"/>
  <c r="CA159" i="29" s="1"/>
  <c r="AC151" i="29"/>
  <c r="BT151" i="29" s="1"/>
  <c r="BT181" i="29"/>
  <c r="C165" i="29"/>
  <c r="C195" i="29"/>
  <c r="AZ188" i="29"/>
  <c r="I158" i="29"/>
  <c r="AZ158" i="29" s="1"/>
  <c r="AG153" i="29"/>
  <c r="BX153" i="29" s="1"/>
  <c r="BX183" i="29"/>
  <c r="BM191" i="29"/>
  <c r="V161" i="29"/>
  <c r="BM161" i="29" s="1"/>
  <c r="CD177" i="29"/>
  <c r="AM147" i="29"/>
  <c r="CD147" i="29" s="1"/>
  <c r="K166" i="29"/>
  <c r="BB166" i="29" s="1"/>
  <c r="BB196" i="29"/>
  <c r="CC176" i="29"/>
  <c r="AL146" i="29"/>
  <c r="CC146" i="29" s="1"/>
  <c r="Z151" i="29"/>
  <c r="BQ151" i="29" s="1"/>
  <c r="BQ181" i="29"/>
  <c r="BN182" i="29"/>
  <c r="W152" i="29"/>
  <c r="BN152" i="29" s="1"/>
  <c r="BX181" i="29"/>
  <c r="AG151" i="29"/>
  <c r="BX151" i="29" s="1"/>
  <c r="E175" i="29"/>
  <c r="E145" i="29"/>
  <c r="AG156" i="29"/>
  <c r="BX156" i="29" s="1"/>
  <c r="BX186" i="29"/>
  <c r="AQ156" i="29"/>
  <c r="CH156" i="29" s="1"/>
  <c r="AQ186" i="29"/>
  <c r="CH186" i="29" s="1"/>
  <c r="Q160" i="29"/>
  <c r="BH160" i="29" s="1"/>
  <c r="BH190" i="29"/>
  <c r="L153" i="29"/>
  <c r="BC153" i="29" s="1"/>
  <c r="BC183" i="29"/>
  <c r="D160" i="29"/>
  <c r="AU160" i="29" s="1"/>
  <c r="D190" i="29"/>
  <c r="AU190" i="29" s="1"/>
  <c r="BY188" i="29"/>
  <c r="AH158" i="29"/>
  <c r="BY158" i="29" s="1"/>
  <c r="D154" i="29"/>
  <c r="AU154" i="29" s="1"/>
  <c r="D184" i="29"/>
  <c r="AU184" i="29" s="1"/>
  <c r="AO145" i="29"/>
  <c r="BS187" i="29"/>
  <c r="AB157" i="29"/>
  <c r="BS157" i="29" s="1"/>
  <c r="AA155" i="29"/>
  <c r="BR155" i="29" s="1"/>
  <c r="BR185" i="29"/>
  <c r="BY192" i="29"/>
  <c r="AH162" i="29"/>
  <c r="BY162" i="29" s="1"/>
  <c r="CE185" i="29"/>
  <c r="AN155" i="29"/>
  <c r="CE155" i="29" s="1"/>
  <c r="BU182" i="29"/>
  <c r="AD152" i="29"/>
  <c r="BU152" i="29" s="1"/>
  <c r="BC177" i="29"/>
  <c r="L147" i="29"/>
  <c r="BC147" i="29" s="1"/>
  <c r="AK155" i="29"/>
  <c r="CB155" i="29" s="1"/>
  <c r="CB185" i="29"/>
  <c r="AQ194" i="29"/>
  <c r="CH194" i="29" s="1"/>
  <c r="AQ164" i="29"/>
  <c r="CH164" i="29" s="1"/>
  <c r="BJ182" i="29"/>
  <c r="S152" i="29"/>
  <c r="BJ152" i="29" s="1"/>
  <c r="BB180" i="29"/>
  <c r="K150" i="29"/>
  <c r="BB150" i="29" s="1"/>
  <c r="BJ194" i="29"/>
  <c r="S164" i="29"/>
  <c r="BJ164" i="29" s="1"/>
  <c r="C197" i="29"/>
  <c r="C167" i="29"/>
  <c r="BX197" i="29"/>
  <c r="AG167" i="29"/>
  <c r="BX167" i="29" s="1"/>
  <c r="J159" i="29"/>
  <c r="BA159" i="29" s="1"/>
  <c r="BA189" i="29"/>
  <c r="J148" i="29"/>
  <c r="BA148" i="29" s="1"/>
  <c r="BA178" i="29"/>
  <c r="D183" i="29"/>
  <c r="AU183" i="29" s="1"/>
  <c r="D153" i="29"/>
  <c r="AU153" i="29" s="1"/>
  <c r="BF176" i="29"/>
  <c r="O146" i="29"/>
  <c r="BF146" i="29" s="1"/>
  <c r="BY190" i="29"/>
  <c r="AH160" i="29"/>
  <c r="BY160" i="29" s="1"/>
  <c r="Y157" i="29"/>
  <c r="BP157" i="29" s="1"/>
  <c r="BP187" i="29"/>
  <c r="BU178" i="29"/>
  <c r="AD148" i="29"/>
  <c r="BU148" i="29" s="1"/>
  <c r="BU181" i="29"/>
  <c r="AD151" i="29"/>
  <c r="BU151" i="29" s="1"/>
  <c r="G165" i="29"/>
  <c r="AX165" i="29" s="1"/>
  <c r="G195" i="29"/>
  <c r="AX195" i="29" s="1"/>
  <c r="BE195" i="29"/>
  <c r="N165" i="29"/>
  <c r="BE165" i="29" s="1"/>
  <c r="O156" i="29"/>
  <c r="BF156" i="29" s="1"/>
  <c r="BF186" i="29"/>
  <c r="T158" i="29"/>
  <c r="BK158" i="29" s="1"/>
  <c r="BK188" i="29"/>
  <c r="F194" i="29"/>
  <c r="AW194" i="29" s="1"/>
  <c r="F164" i="29"/>
  <c r="AW164" i="29" s="1"/>
  <c r="W149" i="29"/>
  <c r="BN149" i="29" s="1"/>
  <c r="BN179" i="29"/>
  <c r="F155" i="29"/>
  <c r="AW155" i="29" s="1"/>
  <c r="F185" i="29"/>
  <c r="AW185" i="29" s="1"/>
  <c r="J168" i="29"/>
  <c r="BA168" i="29" s="1"/>
  <c r="BA198" i="29"/>
  <c r="CA190" i="29"/>
  <c r="AJ160" i="29"/>
  <c r="CA160" i="29" s="1"/>
  <c r="BU188" i="29"/>
  <c r="AD158" i="29"/>
  <c r="BU158" i="29" s="1"/>
  <c r="AJ156" i="29"/>
  <c r="CA156" i="29" s="1"/>
  <c r="CA186" i="29"/>
  <c r="S162" i="29"/>
  <c r="BJ162" i="29" s="1"/>
  <c r="BJ192" i="29"/>
  <c r="W165" i="29"/>
  <c r="BN165" i="29" s="1"/>
  <c r="BN195" i="29"/>
  <c r="C194" i="29"/>
  <c r="C164" i="29"/>
  <c r="X151" i="29"/>
  <c r="BO151" i="29" s="1"/>
  <c r="BO181" i="29"/>
  <c r="BX179" i="29"/>
  <c r="AG149" i="29"/>
  <c r="BX149" i="29" s="1"/>
  <c r="BT194" i="29"/>
  <c r="AC164" i="29"/>
  <c r="BT164" i="29" s="1"/>
  <c r="Q167" i="29"/>
  <c r="BH167" i="29" s="1"/>
  <c r="BH197" i="29"/>
  <c r="CB183" i="29"/>
  <c r="AK153" i="29"/>
  <c r="CB153" i="29" s="1"/>
  <c r="J150" i="29"/>
  <c r="BA150" i="29" s="1"/>
  <c r="BA180" i="29"/>
  <c r="AG159" i="29"/>
  <c r="BX159" i="29" s="1"/>
  <c r="BX189" i="29"/>
  <c r="W156" i="29"/>
  <c r="BN156" i="29" s="1"/>
  <c r="BN186" i="29"/>
  <c r="D177" i="29"/>
  <c r="AU177" i="29" s="1"/>
  <c r="D147" i="29"/>
  <c r="AU147" i="29" s="1"/>
  <c r="I147" i="29"/>
  <c r="AZ147" i="29" s="1"/>
  <c r="AZ177" i="29"/>
  <c r="H192" i="29"/>
  <c r="AY192" i="29" s="1"/>
  <c r="H162" i="29"/>
  <c r="AY162" i="29" s="1"/>
  <c r="AI149" i="29"/>
  <c r="BZ149" i="29" s="1"/>
  <c r="BZ179" i="29"/>
  <c r="C168" i="29"/>
  <c r="C198" i="29"/>
  <c r="CE177" i="29"/>
  <c r="AN147" i="29"/>
  <c r="CE147" i="29" s="1"/>
  <c r="CC190" i="29"/>
  <c r="AL160" i="29"/>
  <c r="CC160" i="29" s="1"/>
  <c r="CC193" i="29"/>
  <c r="AL163" i="29"/>
  <c r="CC163" i="29" s="1"/>
  <c r="E149" i="29"/>
  <c r="AV149" i="29" s="1"/>
  <c r="E179" i="29"/>
  <c r="AV179" i="29" s="1"/>
  <c r="C187" i="29"/>
  <c r="C157" i="29"/>
  <c r="AQ187" i="29"/>
  <c r="CH187" i="29" s="1"/>
  <c r="AQ157" i="29"/>
  <c r="CH157" i="29" s="1"/>
  <c r="BD188" i="29"/>
  <c r="M158" i="29"/>
  <c r="BD158" i="29" s="1"/>
  <c r="R167" i="29"/>
  <c r="BI167" i="29" s="1"/>
  <c r="BI197" i="29"/>
  <c r="AZ180" i="29"/>
  <c r="I150" i="29"/>
  <c r="AZ150" i="29" s="1"/>
  <c r="BV181" i="29"/>
  <c r="AE151" i="29"/>
  <c r="BV151" i="29" s="1"/>
  <c r="CB195" i="29"/>
  <c r="AK165" i="29"/>
  <c r="CB165" i="29" s="1"/>
  <c r="CD194" i="29"/>
  <c r="AM164" i="29"/>
  <c r="CD164" i="29" s="1"/>
  <c r="BV187" i="29"/>
  <c r="AE157" i="29"/>
  <c r="BV157" i="29" s="1"/>
  <c r="F184" i="29"/>
  <c r="AW184" i="29" s="1"/>
  <c r="F154" i="29"/>
  <c r="AW154" i="29" s="1"/>
  <c r="D165" i="29"/>
  <c r="AU165" i="29" s="1"/>
  <c r="D195" i="29"/>
  <c r="AU195" i="29" s="1"/>
  <c r="G186" i="29"/>
  <c r="AX186" i="29" s="1"/>
  <c r="G156" i="29"/>
  <c r="AX156" i="29" s="1"/>
  <c r="F180" i="29"/>
  <c r="AW180" i="29" s="1"/>
  <c r="F150" i="29"/>
  <c r="AW150" i="29" s="1"/>
  <c r="BW177" i="29"/>
  <c r="AF147" i="29"/>
  <c r="BW147" i="29" s="1"/>
  <c r="BT191" i="29"/>
  <c r="AC161" i="29"/>
  <c r="BT161" i="29" s="1"/>
  <c r="AK159" i="29"/>
  <c r="CB159" i="29" s="1"/>
  <c r="CB189" i="29"/>
  <c r="CF188" i="29"/>
  <c r="AO158" i="29"/>
  <c r="CF158" i="29" s="1"/>
  <c r="Q150" i="29"/>
  <c r="BH150" i="29" s="1"/>
  <c r="BH180" i="29"/>
  <c r="BE198" i="29"/>
  <c r="N168" i="29"/>
  <c r="BE168" i="29" s="1"/>
  <c r="BR190" i="29"/>
  <c r="AA160" i="29"/>
  <c r="BR160" i="29" s="1"/>
  <c r="E146" i="29"/>
  <c r="AV146" i="29" s="1"/>
  <c r="E176" i="29"/>
  <c r="AV176" i="29" s="1"/>
  <c r="BK182" i="29"/>
  <c r="T152" i="29"/>
  <c r="BK152" i="29" s="1"/>
  <c r="BB194" i="29"/>
  <c r="K164" i="29"/>
  <c r="BB164" i="29" s="1"/>
  <c r="AZ186" i="29"/>
  <c r="I156" i="29"/>
  <c r="AZ156" i="29" s="1"/>
  <c r="F186" i="29"/>
  <c r="AW186" i="29" s="1"/>
  <c r="F156" i="29"/>
  <c r="AW156" i="29" s="1"/>
  <c r="BY181" i="29"/>
  <c r="AH151" i="29"/>
  <c r="BY151" i="29" s="1"/>
  <c r="AZ195" i="29"/>
  <c r="I165" i="29"/>
  <c r="AZ165" i="29" s="1"/>
  <c r="AN166" i="29"/>
  <c r="CE166" i="29" s="1"/>
  <c r="CE196" i="29"/>
  <c r="X145" i="29"/>
  <c r="G197" i="29"/>
  <c r="AX197" i="29" s="1"/>
  <c r="G167" i="29"/>
  <c r="AX167" i="29" s="1"/>
  <c r="V164" i="29"/>
  <c r="BM164" i="29" s="1"/>
  <c r="BM194" i="29"/>
  <c r="BK177" i="29"/>
  <c r="T147" i="29"/>
  <c r="BK147" i="29" s="1"/>
  <c r="G181" i="29"/>
  <c r="AX181" i="29" s="1"/>
  <c r="G151" i="29"/>
  <c r="AX151" i="29" s="1"/>
  <c r="BC176" i="29"/>
  <c r="L146" i="29"/>
  <c r="BC146" i="29" s="1"/>
  <c r="BW193" i="29"/>
  <c r="AF163" i="29"/>
  <c r="BW163" i="29" s="1"/>
  <c r="AZ183" i="29"/>
  <c r="I153" i="29"/>
  <c r="AZ153" i="29" s="1"/>
  <c r="AH165" i="29"/>
  <c r="BY165" i="29" s="1"/>
  <c r="BY195" i="29"/>
  <c r="BP176" i="29"/>
  <c r="Y146" i="29"/>
  <c r="BP146" i="29" s="1"/>
  <c r="BE194" i="29"/>
  <c r="N164" i="29"/>
  <c r="BE164" i="29" s="1"/>
  <c r="AC145" i="29"/>
  <c r="BG185" i="29"/>
  <c r="P155" i="29"/>
  <c r="BG155" i="29" s="1"/>
  <c r="F162" i="29"/>
  <c r="AW162" i="29" s="1"/>
  <c r="F192" i="29"/>
  <c r="AW192" i="29" s="1"/>
  <c r="BT190" i="29"/>
  <c r="AC160" i="29"/>
  <c r="BT160" i="29" s="1"/>
  <c r="BX184" i="29"/>
  <c r="AG154" i="29"/>
  <c r="BX154" i="29" s="1"/>
  <c r="AK167" i="29"/>
  <c r="CB167" i="29" s="1"/>
  <c r="CB197" i="29"/>
  <c r="AR145" i="29" l="1"/>
  <c r="AT145" i="29"/>
  <c r="C169" i="29"/>
  <c r="BD145" i="29"/>
  <c r="M169" i="29"/>
  <c r="AT146" i="29"/>
  <c r="CI146" i="29" s="1"/>
  <c r="AR146" i="29"/>
  <c r="BH175" i="29"/>
  <c r="AR198" i="29"/>
  <c r="AT198" i="29"/>
  <c r="CI198" i="29" s="1"/>
  <c r="AR167" i="29"/>
  <c r="AT167" i="29"/>
  <c r="CI167" i="29" s="1"/>
  <c r="CF145" i="29"/>
  <c r="AO169" i="29"/>
  <c r="AT195" i="29"/>
  <c r="CI195" i="29" s="1"/>
  <c r="AR195" i="29"/>
  <c r="AT182" i="29"/>
  <c r="CI182" i="29" s="1"/>
  <c r="AR182" i="29"/>
  <c r="AR183" i="29"/>
  <c r="AT183" i="29"/>
  <c r="CI183" i="29" s="1"/>
  <c r="BB175" i="29"/>
  <c r="U169" i="29"/>
  <c r="BL145" i="29"/>
  <c r="AQ169" i="29"/>
  <c r="CH145" i="29"/>
  <c r="AU145" i="29"/>
  <c r="D169" i="29"/>
  <c r="BU175" i="29"/>
  <c r="AT148" i="29"/>
  <c r="CI148" i="29" s="1"/>
  <c r="AR148" i="29"/>
  <c r="AT156" i="29"/>
  <c r="CI156" i="29" s="1"/>
  <c r="AR156" i="29"/>
  <c r="AT179" i="29"/>
  <c r="CI179" i="29" s="1"/>
  <c r="AR179" i="29"/>
  <c r="Q169" i="29"/>
  <c r="BH145" i="29"/>
  <c r="CF175" i="29"/>
  <c r="AR152" i="29"/>
  <c r="AT152" i="29"/>
  <c r="CI152" i="29" s="1"/>
  <c r="K169" i="29"/>
  <c r="BB145" i="29"/>
  <c r="BL175" i="29"/>
  <c r="AQ199" i="29"/>
  <c r="CH175" i="29"/>
  <c r="D199" i="29"/>
  <c r="AU175" i="29"/>
  <c r="BU145" i="29"/>
  <c r="AD169" i="29"/>
  <c r="AR178" i="29"/>
  <c r="AT178" i="29"/>
  <c r="CI178" i="29" s="1"/>
  <c r="AR186" i="29"/>
  <c r="AT186" i="29"/>
  <c r="CI186" i="29" s="1"/>
  <c r="AR149" i="29"/>
  <c r="AT149" i="29"/>
  <c r="CI149" i="29" s="1"/>
  <c r="AG169" i="29"/>
  <c r="BX145" i="29"/>
  <c r="G169" i="29"/>
  <c r="AX145" i="29"/>
  <c r="BS145" i="29"/>
  <c r="AB169" i="29"/>
  <c r="AT157" i="29"/>
  <c r="CI157" i="29" s="1"/>
  <c r="AR157" i="29"/>
  <c r="AT164" i="29"/>
  <c r="CI164" i="29" s="1"/>
  <c r="AR164" i="29"/>
  <c r="BG175" i="29"/>
  <c r="H169" i="29"/>
  <c r="AY145" i="29"/>
  <c r="AP169" i="29"/>
  <c r="CG145" i="29"/>
  <c r="CC145" i="29"/>
  <c r="AL169" i="29"/>
  <c r="AR193" i="29"/>
  <c r="AT193" i="29"/>
  <c r="CI193" i="29" s="1"/>
  <c r="AT154" i="29"/>
  <c r="CI154" i="29" s="1"/>
  <c r="AR154" i="29"/>
  <c r="I199" i="29"/>
  <c r="AZ175" i="29"/>
  <c r="AT151" i="29"/>
  <c r="CI151" i="29" s="1"/>
  <c r="AR151" i="29"/>
  <c r="CB175" i="29"/>
  <c r="AR176" i="29"/>
  <c r="AT176" i="29"/>
  <c r="CI176" i="29" s="1"/>
  <c r="BX175" i="29"/>
  <c r="J169" i="29"/>
  <c r="BA145" i="29"/>
  <c r="BW175" i="29"/>
  <c r="AT168" i="29"/>
  <c r="CI168" i="29" s="1"/>
  <c r="AR168" i="29"/>
  <c r="AT197" i="29"/>
  <c r="CI197" i="29" s="1"/>
  <c r="AR197" i="29"/>
  <c r="AR187" i="29"/>
  <c r="AT187" i="29"/>
  <c r="CI187" i="29" s="1"/>
  <c r="AR194" i="29"/>
  <c r="AT194" i="29"/>
  <c r="CI194" i="29" s="1"/>
  <c r="P169" i="29"/>
  <c r="BG145" i="29"/>
  <c r="H199" i="29"/>
  <c r="AY175" i="29"/>
  <c r="CG175" i="29"/>
  <c r="CC175" i="29"/>
  <c r="AT163" i="29"/>
  <c r="CI163" i="29" s="1"/>
  <c r="AR163" i="29"/>
  <c r="AT184" i="29"/>
  <c r="CI184" i="29" s="1"/>
  <c r="AR184" i="29"/>
  <c r="I169" i="29"/>
  <c r="AZ145" i="29"/>
  <c r="BC175" i="29"/>
  <c r="AT165" i="29"/>
  <c r="CI165" i="29" s="1"/>
  <c r="AR165" i="29"/>
  <c r="AT153" i="29"/>
  <c r="CI153" i="29" s="1"/>
  <c r="AR153" i="29"/>
  <c r="E169" i="29"/>
  <c r="AV145" i="29"/>
  <c r="CA175" i="29"/>
  <c r="BQ175" i="29"/>
  <c r="AH169" i="29"/>
  <c r="BY145" i="29"/>
  <c r="O169" i="29"/>
  <c r="BF145" i="29"/>
  <c r="BV175" i="29"/>
  <c r="AR162" i="29"/>
  <c r="AT162" i="29"/>
  <c r="CI162" i="29" s="1"/>
  <c r="BZ175" i="29"/>
  <c r="BJ175" i="29"/>
  <c r="AV175" i="29"/>
  <c r="E199" i="29"/>
  <c r="CA145" i="29"/>
  <c r="AJ169" i="29"/>
  <c r="BQ145" i="29"/>
  <c r="Z169" i="29"/>
  <c r="BY175" i="29"/>
  <c r="BF175" i="29"/>
  <c r="BV145" i="29"/>
  <c r="AE169" i="29"/>
  <c r="AT192" i="29"/>
  <c r="CI192" i="29" s="1"/>
  <c r="AR192" i="29"/>
  <c r="BZ145" i="29"/>
  <c r="AI169" i="29"/>
  <c r="S169" i="29"/>
  <c r="BJ145" i="29"/>
  <c r="BC145" i="29"/>
  <c r="L169" i="29"/>
  <c r="AT181" i="29"/>
  <c r="CI181" i="29" s="1"/>
  <c r="AR181" i="29"/>
  <c r="BO175" i="29"/>
  <c r="F169" i="29"/>
  <c r="AW145" i="29"/>
  <c r="AR155" i="29"/>
  <c r="AT155" i="29"/>
  <c r="CI155" i="29" s="1"/>
  <c r="BI175" i="29"/>
  <c r="AT160" i="29"/>
  <c r="CI160" i="29" s="1"/>
  <c r="AR160" i="29"/>
  <c r="BK175" i="29"/>
  <c r="AR177" i="29"/>
  <c r="AT177" i="29"/>
  <c r="CI177" i="29" s="1"/>
  <c r="N169" i="29"/>
  <c r="BE145" i="29"/>
  <c r="AR188" i="29"/>
  <c r="AT188" i="29"/>
  <c r="CI188" i="29" s="1"/>
  <c r="G199" i="29"/>
  <c r="AX175" i="29"/>
  <c r="BA175" i="29"/>
  <c r="X169" i="29"/>
  <c r="BO145" i="29"/>
  <c r="AW175" i="29"/>
  <c r="F199" i="29"/>
  <c r="AR185" i="29"/>
  <c r="AT185" i="29"/>
  <c r="CI185" i="29" s="1"/>
  <c r="BI145" i="29"/>
  <c r="R169" i="29"/>
  <c r="AR190" i="29"/>
  <c r="AT190" i="29"/>
  <c r="CI190" i="29" s="1"/>
  <c r="T169" i="29"/>
  <c r="BK145" i="29"/>
  <c r="AT147" i="29"/>
  <c r="CI147" i="29" s="1"/>
  <c r="AR147" i="29"/>
  <c r="BE175" i="29"/>
  <c r="AR158" i="29"/>
  <c r="AT158" i="29"/>
  <c r="CI158" i="29" s="1"/>
  <c r="AT175" i="29"/>
  <c r="AR175" i="29"/>
  <c r="C199" i="29"/>
  <c r="BT145" i="29"/>
  <c r="AC169" i="29"/>
  <c r="CD175" i="29"/>
  <c r="CE145" i="29"/>
  <c r="AN169" i="29"/>
  <c r="AT166" i="29"/>
  <c r="CI166" i="29" s="1"/>
  <c r="AR166" i="29"/>
  <c r="Y169" i="29"/>
  <c r="BP145" i="29"/>
  <c r="AT189" i="29"/>
  <c r="CI189" i="29" s="1"/>
  <c r="AR189" i="29"/>
  <c r="BR145" i="29"/>
  <c r="AA169" i="29"/>
  <c r="AT191" i="29"/>
  <c r="CI191" i="29" s="1"/>
  <c r="AR191" i="29"/>
  <c r="V169" i="29"/>
  <c r="BM145" i="29"/>
  <c r="AT180" i="29"/>
  <c r="CI180" i="29" s="1"/>
  <c r="AR180" i="29"/>
  <c r="BN175" i="29"/>
  <c r="BD175" i="29"/>
  <c r="BS175" i="29"/>
  <c r="AF169" i="29"/>
  <c r="BW145" i="29"/>
  <c r="CB145" i="29"/>
  <c r="AK169" i="29"/>
  <c r="BT175" i="29"/>
  <c r="CD145" i="29"/>
  <c r="AM169" i="29"/>
  <c r="CE175" i="29"/>
  <c r="AR196" i="29"/>
  <c r="AT196" i="29"/>
  <c r="CI196" i="29" s="1"/>
  <c r="BP175" i="29"/>
  <c r="AR159" i="29"/>
  <c r="AT159" i="29"/>
  <c r="CI159" i="29" s="1"/>
  <c r="BR175" i="29"/>
  <c r="AR161" i="29"/>
  <c r="AT161" i="29"/>
  <c r="CI161" i="29" s="1"/>
  <c r="BM175" i="29"/>
  <c r="AT150" i="29"/>
  <c r="CI150" i="29" s="1"/>
  <c r="AR150" i="29"/>
  <c r="W169" i="29"/>
  <c r="BN145" i="29"/>
  <c r="CJ192" i="29" l="1"/>
  <c r="CJ193" i="29"/>
  <c r="CJ180" i="29"/>
  <c r="CJ177" i="29"/>
  <c r="CJ183" i="29"/>
  <c r="CJ185" i="29"/>
  <c r="CJ197" i="29"/>
  <c r="CJ176" i="29"/>
  <c r="CJ187" i="29"/>
  <c r="CJ186" i="29"/>
  <c r="CJ179" i="29"/>
  <c r="CJ194" i="29"/>
  <c r="CJ178" i="29"/>
  <c r="CI175" i="29"/>
  <c r="CJ198" i="29"/>
  <c r="CJ181" i="29"/>
  <c r="CJ184" i="29"/>
  <c r="CJ182" i="29"/>
  <c r="CJ195" i="29"/>
  <c r="CJ190" i="29"/>
  <c r="B172" i="29"/>
  <c r="H203" i="29" s="1"/>
  <c r="CJ191" i="29"/>
  <c r="C201" i="29"/>
  <c r="CI145" i="29"/>
  <c r="CJ196" i="29"/>
  <c r="CJ189" i="29"/>
  <c r="CJ188" i="29"/>
  <c r="CJ175" i="29" l="1"/>
  <c r="G203" i="29"/>
  <c r="C204" i="29" a="1"/>
  <c r="C204" i="29" s="1"/>
  <c r="C203" i="29"/>
</calcChain>
</file>

<file path=xl/sharedStrings.xml><?xml version="1.0" encoding="utf-8"?>
<sst xmlns="http://schemas.openxmlformats.org/spreadsheetml/2006/main" count="855" uniqueCount="283">
  <si>
    <t>用电负荷</t>
  </si>
  <si>
    <t>新能源</t>
  </si>
  <si>
    <t>名称</t>
  </si>
  <si>
    <t>节点</t>
  </si>
  <si>
    <t>机组类型</t>
  </si>
  <si>
    <t>数量</t>
  </si>
  <si>
    <t>空载成本(元/小时)</t>
  </si>
  <si>
    <t>最大出力系数</t>
  </si>
  <si>
    <t>最小出力系数</t>
  </si>
  <si>
    <t>气耗(m³/MWh)</t>
  </si>
  <si>
    <t>核定煤耗二次系数</t>
  </si>
  <si>
    <t>核定煤耗一次系数</t>
  </si>
  <si>
    <t>核定煤耗常量项</t>
  </si>
  <si>
    <t>核定二氧化碳单位排放成本(元/MWh)</t>
  </si>
  <si>
    <t>核定排污单位排放成本(元/MWh)</t>
  </si>
  <si>
    <t>G1</t>
  </si>
  <si>
    <t>燃煤</t>
  </si>
  <si>
    <t>G2</t>
  </si>
  <si>
    <t>G3</t>
  </si>
  <si>
    <t>G4</t>
  </si>
  <si>
    <t>风电</t>
  </si>
  <si>
    <t>G5</t>
  </si>
  <si>
    <t>G6</t>
  </si>
  <si>
    <t>输配电价</t>
  </si>
  <si>
    <t>最大负荷</t>
  </si>
  <si>
    <t>最小负荷</t>
  </si>
  <si>
    <t>平均负荷</t>
  </si>
  <si>
    <t>配电容量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</si>
  <si>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</si>
  <si>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</si>
  <si>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</si>
  <si>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</si>
  <si>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</si>
  <si>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</si>
  <si>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</si>
  <si>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</si>
  <si>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</si>
  <si>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</si>
  <si>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</si>
  <si>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正备用</t>
  </si>
  <si>
    <t>负备用</t>
  </si>
  <si>
    <t>月份</t>
  </si>
  <si>
    <t>交易月</t>
  </si>
  <si>
    <t>可再生能源基准机组</t>
  </si>
  <si>
    <t>0时</t>
  </si>
  <si>
    <t>1时</t>
  </si>
  <si>
    <t>2时</t>
  </si>
  <si>
    <t>3时</t>
  </si>
  <si>
    <t>4时</t>
  </si>
  <si>
    <t>5时</t>
  </si>
  <si>
    <t>6时</t>
  </si>
  <si>
    <t>7时</t>
  </si>
  <si>
    <t>8时</t>
  </si>
  <si>
    <t>9时</t>
  </si>
  <si>
    <t>10时</t>
  </si>
  <si>
    <t>11时</t>
  </si>
  <si>
    <t>12时</t>
  </si>
  <si>
    <t>13时</t>
  </si>
  <si>
    <t>14时</t>
  </si>
  <si>
    <t>15时</t>
  </si>
  <si>
    <t>16时</t>
  </si>
  <si>
    <t>17时</t>
  </si>
  <si>
    <t>18时</t>
  </si>
  <si>
    <t>19时</t>
  </si>
  <si>
    <t>20时</t>
  </si>
  <si>
    <t>21时</t>
  </si>
  <si>
    <t>22时</t>
  </si>
  <si>
    <t>23时</t>
  </si>
  <si>
    <t>基准负荷</t>
  </si>
  <si>
    <t>类型</t>
  </si>
  <si>
    <t>稳定性极限</t>
  </si>
  <si>
    <t>线路</t>
  </si>
  <si>
    <t>最大值（MW）</t>
  </si>
  <si>
    <t>最小值（MW）</t>
  </si>
  <si>
    <t>bus 1</t>
  </si>
  <si>
    <t>bus 2</t>
  </si>
  <si>
    <t>bus 3</t>
  </si>
  <si>
    <t>bus 4</t>
  </si>
  <si>
    <t>bus 5</t>
  </si>
  <si>
    <t>bus 6</t>
  </si>
  <si>
    <t>bus 7</t>
  </si>
  <si>
    <t>bus 8</t>
  </si>
  <si>
    <t>bus 9</t>
  </si>
  <si>
    <t>bus 10</t>
  </si>
  <si>
    <t>bus 11</t>
  </si>
  <si>
    <t>bus 12</t>
  </si>
  <si>
    <t>bus 13</t>
  </si>
  <si>
    <t>bus 14</t>
  </si>
  <si>
    <t>bus 15</t>
  </si>
  <si>
    <t>bus 16</t>
  </si>
  <si>
    <t>bus 17</t>
  </si>
  <si>
    <t>bus 18</t>
  </si>
  <si>
    <t>bus 19</t>
  </si>
  <si>
    <t>bus 20</t>
  </si>
  <si>
    <t>bus 21</t>
  </si>
  <si>
    <t>bus 22</t>
  </si>
  <si>
    <t>bus 23</t>
  </si>
  <si>
    <t>bus 24</t>
  </si>
  <si>
    <t>bus 25</t>
  </si>
  <si>
    <t>bus 26</t>
  </si>
  <si>
    <t>bus 27</t>
  </si>
  <si>
    <t>bus 28</t>
  </si>
  <si>
    <t>bus 29</t>
  </si>
  <si>
    <t>bus 30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</si>
  <si>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</si>
  <si>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</si>
  <si>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</si>
  <si>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</si>
  <si>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</si>
  <si>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</si>
  <si>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</si>
  <si>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</si>
  <si>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</si>
  <si>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</si>
  <si>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</si>
  <si>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</si>
  <si>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</si>
  <si>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</si>
  <si>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</si>
  <si>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</si>
  <si>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</si>
  <si>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</si>
  <si>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</si>
  <si>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</si>
  <si>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</si>
  <si>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</si>
  <si>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</si>
  <si>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</si>
  <si>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</si>
  <si>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</si>
  <si>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</si>
  <si>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</si>
  <si>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</si>
  <si>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</si>
  <si>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</si>
  <si>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</si>
  <si>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</si>
  <si>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</si>
  <si>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</si>
  <si>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</si>
  <si>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</si>
  <si>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</si>
  <si>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</si>
  <si>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</si>
  <si>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</si>
  <si>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谷</t>
  </si>
  <si>
    <t>平</t>
  </si>
  <si>
    <t>峰</t>
  </si>
  <si>
    <t>段1</t>
  </si>
  <si>
    <t>段2</t>
  </si>
  <si>
    <t>段3</t>
  </si>
  <si>
    <t>段4</t>
  </si>
  <si>
    <t>段5</t>
  </si>
  <si>
    <t>段6</t>
  </si>
  <si>
    <t>时刻</t>
  </si>
  <si>
    <t>火电开机最小出力</t>
  </si>
  <si>
    <t>竞价空间</t>
  </si>
  <si>
    <t>火电空间</t>
  </si>
  <si>
    <t>最小正备用</t>
  </si>
  <si>
    <t>开机容量需要</t>
  </si>
  <si>
    <t>开机容量最大需求</t>
  </si>
  <si>
    <t>机组数量</t>
  </si>
  <si>
    <t>火电机组</t>
  </si>
  <si>
    <t>容量</t>
  </si>
  <si>
    <t>机组</t>
  </si>
  <si>
    <t>机组总容量</t>
  </si>
  <si>
    <t>开机容量</t>
  </si>
  <si>
    <t>总容量</t>
  </si>
  <si>
    <t>开机台数</t>
  </si>
  <si>
    <t>装机容量(MW)</t>
  </si>
  <si>
    <t>总装机容量(MW)</t>
  </si>
  <si>
    <t>阻塞管理</t>
  </si>
  <si>
    <t>a</t>
  </si>
  <si>
    <t>b</t>
  </si>
  <si>
    <t>二氧化碳</t>
  </si>
  <si>
    <t>排污</t>
  </si>
  <si>
    <t>煤价</t>
  </si>
  <si>
    <t>起始出力</t>
  </si>
  <si>
    <t>终止出力</t>
  </si>
  <si>
    <t>边际成本</t>
  </si>
  <si>
    <t>增量出力</t>
  </si>
  <si>
    <t>机组容量</t>
  </si>
  <si>
    <t>报价</t>
  </si>
  <si>
    <t>申报</t>
  </si>
  <si>
    <t>分段</t>
  </si>
  <si>
    <t>机组煤价</t>
  </si>
  <si>
    <t>排序前</t>
  </si>
  <si>
    <t>排序后</t>
  </si>
  <si>
    <t>CTRL+SHIFT+ENTER</t>
  </si>
  <si>
    <t>段</t>
  </si>
  <si>
    <t>均衡电价分析</t>
  </si>
  <si>
    <t>火电竞价空间</t>
  </si>
  <si>
    <t>报价段</t>
  </si>
  <si>
    <t>SMP</t>
  </si>
  <si>
    <t>价格预测</t>
  </si>
  <si>
    <t>峰平谷</t>
  </si>
  <si>
    <t>G1出力</t>
  </si>
  <si>
    <t>G2出力</t>
  </si>
  <si>
    <t>D12</t>
  </si>
  <si>
    <t>D13</t>
  </si>
  <si>
    <t>Demand</t>
  </si>
  <si>
    <t>Gen</t>
  </si>
  <si>
    <t>全天均价</t>
  </si>
  <si>
    <t>峰：10,18,19,20,21</t>
  </si>
  <si>
    <t>平：7,8,9,11,12,15,16,17,22,23</t>
  </si>
  <si>
    <t>谷：0,1,2,3,4,5,6,13,14</t>
  </si>
  <si>
    <t>负荷</t>
  </si>
  <si>
    <t>均衡过程机组出力分配过程</t>
  </si>
  <si>
    <t>G1累计增量出力</t>
  </si>
  <si>
    <t>G2累计增量出力</t>
  </si>
  <si>
    <t>G3累计增量出力</t>
  </si>
  <si>
    <t>G1边际增量出力</t>
  </si>
  <si>
    <t>G2边际增量出力</t>
  </si>
  <si>
    <t>G3边际增量出力</t>
  </si>
  <si>
    <t>段1均价</t>
  </si>
  <si>
    <t>段2均价</t>
  </si>
  <si>
    <t>段3均价</t>
  </si>
  <si>
    <t>段4均价</t>
  </si>
  <si>
    <t>段5均价</t>
  </si>
  <si>
    <t>段6均价</t>
  </si>
  <si>
    <t>平均价</t>
  </si>
  <si>
    <t>谷均价</t>
  </si>
  <si>
    <t>发电与用电功率</t>
  </si>
  <si>
    <t>发电用户标签</t>
  </si>
  <si>
    <t>发电功率</t>
  </si>
  <si>
    <t>PTDF</t>
  </si>
  <si>
    <t>潮流计算结果</t>
  </si>
  <si>
    <t>Plmax</t>
  </si>
  <si>
    <t>正向潮流越限</t>
  </si>
  <si>
    <t>t</t>
  </si>
  <si>
    <t>P delta x</t>
  </si>
  <si>
    <t>line-cp</t>
  </si>
  <si>
    <t>线路合计</t>
  </si>
  <si>
    <t>阻塞线路</t>
  </si>
  <si>
    <t>反向潮流越限</t>
  </si>
  <si>
    <t>N delta x</t>
  </si>
  <si>
    <t>line-cn</t>
  </si>
  <si>
    <t>line-c</t>
  </si>
  <si>
    <t>越限合计</t>
  </si>
  <si>
    <t>阻塞线路判断</t>
  </si>
  <si>
    <t>阻塞方向判断</t>
  </si>
  <si>
    <t>1：正向阻塞；2：反向阻塞；</t>
  </si>
  <si>
    <t>G3出力</t>
    <phoneticPr fontId="21" type="noConversion"/>
  </si>
  <si>
    <t>节点</t>
    <phoneticPr fontId="24" type="noConversion"/>
  </si>
  <si>
    <t>全天均价</t>
    <phoneticPr fontId="21" type="noConversion"/>
  </si>
  <si>
    <t>预测</t>
    <phoneticPr fontId="21" type="noConversion"/>
  </si>
  <si>
    <t>实际</t>
    <phoneticPr fontId="21" type="noConversion"/>
  </si>
  <si>
    <t>9. 节点功率转移因子 ptdf</t>
    <phoneticPr fontId="21" type="noConversion"/>
  </si>
  <si>
    <t>分段说明</t>
    <phoneticPr fontId="21" type="noConversion"/>
  </si>
  <si>
    <t>10. 分段说明</t>
    <phoneticPr fontId="21" type="noConversion"/>
  </si>
  <si>
    <t>核定煤/气耗二次系数</t>
  </si>
  <si>
    <t>核定煤/气耗一次系数</t>
  </si>
  <si>
    <t>G2容量需求</t>
    <phoneticPr fontId="21" type="noConversion"/>
  </si>
  <si>
    <t>G3</t>
    <phoneticPr fontId="21" type="noConversion"/>
  </si>
  <si>
    <r>
      <t>5. 燃料价格信息（</t>
    </r>
    <r>
      <rPr>
        <b/>
        <sz val="12"/>
        <color rgb="FFFF0000"/>
        <rFont val="等线"/>
        <family val="3"/>
        <charset val="134"/>
        <scheme val="minor"/>
      </rPr>
      <t>要拷贝表的抬头信息，其中的节点信息需要手动输入</t>
    </r>
    <r>
      <rPr>
        <b/>
        <sz val="12"/>
        <color theme="1"/>
        <rFont val="等线"/>
        <family val="3"/>
        <charset val="134"/>
        <scheme val="minor"/>
      </rPr>
      <t>）</t>
    </r>
    <phoneticPr fontId="21" type="noConversion"/>
  </si>
  <si>
    <r>
      <t>1.用电负荷与新能源负荷(</t>
    </r>
    <r>
      <rPr>
        <b/>
        <sz val="12"/>
        <color rgb="FFFF0000"/>
        <rFont val="等线"/>
        <family val="3"/>
        <charset val="134"/>
      </rPr>
      <t>不需要拷贝，自动汇总获取</t>
    </r>
    <r>
      <rPr>
        <b/>
        <sz val="12"/>
        <color theme="1"/>
        <rFont val="等线"/>
        <family val="3"/>
        <charset val="134"/>
        <scheme val="minor"/>
      </rPr>
      <t>）</t>
    </r>
    <phoneticPr fontId="21" type="noConversion"/>
  </si>
  <si>
    <t>最小出力平均变动成本</t>
    <phoneticPr fontId="21" type="noConversion"/>
  </si>
  <si>
    <r>
      <t>2. 机组信息（</t>
    </r>
    <r>
      <rPr>
        <b/>
        <sz val="12"/>
        <color rgb="FFFF0000"/>
        <rFont val="等线"/>
        <family val="3"/>
        <charset val="134"/>
      </rPr>
      <t>拷贝内容</t>
    </r>
    <r>
      <rPr>
        <b/>
        <sz val="12"/>
        <color theme="1"/>
        <rFont val="等线"/>
        <family val="3"/>
        <charset val="134"/>
        <scheme val="minor"/>
      </rPr>
      <t>）</t>
    </r>
    <phoneticPr fontId="21" type="noConversion"/>
  </si>
  <si>
    <r>
      <t>6. 节点新能源出力预测信息（</t>
    </r>
    <r>
      <rPr>
        <b/>
        <sz val="12"/>
        <color rgb="FFFF0000"/>
        <rFont val="等线"/>
        <family val="3"/>
        <charset val="134"/>
      </rPr>
      <t>拷贝内容</t>
    </r>
    <r>
      <rPr>
        <b/>
        <sz val="12"/>
        <color theme="1"/>
        <rFont val="等线"/>
        <family val="3"/>
        <charset val="134"/>
        <scheme val="minor"/>
      </rPr>
      <t>）</t>
    </r>
    <phoneticPr fontId="21" type="noConversion"/>
  </si>
  <si>
    <r>
      <t>3. 负荷信息（</t>
    </r>
    <r>
      <rPr>
        <b/>
        <sz val="12"/>
        <color rgb="FFFF0000"/>
        <rFont val="等线"/>
        <family val="3"/>
        <charset val="134"/>
      </rPr>
      <t>拷贝内容</t>
    </r>
    <r>
      <rPr>
        <b/>
        <sz val="12"/>
        <color theme="1"/>
        <rFont val="等线"/>
        <family val="3"/>
        <charset val="134"/>
        <scheme val="minor"/>
      </rPr>
      <t>）</t>
    </r>
    <phoneticPr fontId="21" type="noConversion"/>
  </si>
  <si>
    <t>火电竞价空间</t>
    <phoneticPr fontId="21" type="noConversion"/>
  </si>
  <si>
    <t>-</t>
  </si>
  <si>
    <t>1</t>
  </si>
  <si>
    <t>2</t>
  </si>
  <si>
    <t>3</t>
  </si>
  <si>
    <t>4</t>
  </si>
  <si>
    <t>5</t>
  </si>
  <si>
    <t>6</t>
  </si>
  <si>
    <t>节点3燃煤价格(元/吨)</t>
  </si>
  <si>
    <t>7</t>
  </si>
  <si>
    <t>8</t>
  </si>
  <si>
    <t>9</t>
  </si>
  <si>
    <t>10</t>
  </si>
  <si>
    <t>11</t>
  </si>
  <si>
    <t>12</t>
  </si>
  <si>
    <t>标的说明：</t>
  </si>
  <si>
    <t>峰均价</t>
    <phoneticPr fontId="21" type="noConversion"/>
  </si>
  <si>
    <t>4. 备用信息（手动输入）</t>
    <phoneticPr fontId="21" type="noConversion"/>
  </si>
  <si>
    <t>7. 节点负荷预测信息 （拷贝内容）</t>
    <phoneticPr fontId="21" type="noConversion"/>
  </si>
  <si>
    <t>节点1燃煤价格(元/吨)</t>
  </si>
  <si>
    <t>300MW 机组最小开机台数</t>
    <phoneticPr fontId="21" type="noConversion"/>
  </si>
  <si>
    <t>累积申报</t>
    <phoneticPr fontId="21" type="noConversion"/>
  </si>
  <si>
    <t>8. 线路稳定性极限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</si>
</sst>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4"/>
      <color theme="1"/>
      <name val="等线"/>
      <family val="4"/>
      <charset val="134"/>
      <scheme val="minor"/>
    </font>
    <font>
      <b/>
      <sz val="14"/>
      <color theme="1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6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1"/>
      <color theme="1"/>
      <name val="Segoe UI"/>
      <family val="2"/>
    </font>
    <font>
      <sz val="7"/>
      <color rgb="FFFFD666"/>
      <name val="Segoe UI"/>
      <family val="2"/>
      <charset val="1"/>
    </font>
    <font>
      <sz val="7"/>
      <color theme="1"/>
      <name val="Segoe UI"/>
      <family val="2"/>
      <charset val="1"/>
    </font>
    <font>
      <sz val="12"/>
      <color theme="1"/>
      <name val="Segoe UI"/>
      <family val="2"/>
      <charset val="1"/>
    </font>
    <font>
      <b/>
      <sz val="9"/>
      <color rgb="FF333333"/>
      <name val="Arial"/>
      <family val="2"/>
    </font>
    <font>
      <sz val="12"/>
      <color rgb="FF000000"/>
      <name val="宋体"/>
      <family val="3"/>
      <charset val="134"/>
    </font>
    <font>
      <sz val="11"/>
      <color rgb="FF000000"/>
      <name val="等线"/>
      <family val="4"/>
      <charset val="134"/>
      <scheme val="minor"/>
    </font>
    <font>
      <b/>
      <sz val="11"/>
      <color rgb="FF000000"/>
      <name val="等线"/>
      <family val="4"/>
      <charset val="134"/>
      <scheme val="minor"/>
    </font>
    <font>
      <sz val="12"/>
      <color theme="1"/>
      <name val="Helvetica Neue"/>
      <family val="2"/>
    </font>
    <font>
      <sz val="14"/>
      <color theme="1"/>
      <name val="Helvetica Neue"/>
      <family val="2"/>
    </font>
    <font>
      <sz val="9"/>
      <name val="等线"/>
      <family val="4"/>
      <charset val="134"/>
      <scheme val="minor"/>
    </font>
    <font>
      <sz val="12"/>
      <color theme="1"/>
      <name val="Segoe UI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1"/>
      <name val="宋体"/>
      <family val="3"/>
      <charset val="134"/>
    </font>
    <font>
      <b/>
      <sz val="12"/>
      <color rgb="FFFF0000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2"/>
      <color rgb="FFFF0000"/>
      <name val="等线"/>
      <family val="3"/>
      <charset val="134"/>
    </font>
    <font>
      <sz val="10"/>
      <color theme="1"/>
      <name val="Segoe UI"/>
      <family val="2"/>
    </font>
    <font>
      <sz val="11"/>
      <color rgb="FF000000"/>
      <name val="Calibri"/>
      <family val="2"/>
    </font>
    <font>
      <b/>
      <sz val="18"/>
      <color theme="1"/>
      <name val="等线"/>
      <family val="4"/>
      <charset val="134"/>
      <scheme val="minor"/>
    </font>
    <font>
      <b/>
      <sz val="20"/>
      <color theme="1"/>
      <name val="等线"/>
      <family val="4"/>
      <charset val="134"/>
      <scheme val="minor"/>
    </font>
    <font>
      <sz val="7"/>
      <color rgb="FF000000"/>
      <name val="Segoe UI"/>
      <family val="2"/>
    </font>
    <font>
      <sz val="24"/>
      <color theme="1"/>
      <name val="Helvetica Neue"/>
      <family val="2"/>
    </font>
    <font>
      <sz val="24"/>
      <color theme="1"/>
      <name val="等线"/>
      <family val="4"/>
      <charset val="134"/>
      <scheme val="minor"/>
    </font>
    <font>
      <b/>
      <sz val="22"/>
      <color theme="1"/>
      <name val="等线"/>
      <family val="4"/>
      <charset val="134"/>
      <scheme val="minor"/>
    </font>
    <font>
      <sz val="16"/>
      <color theme="1"/>
      <name val="等线"/>
      <family val="4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10" fillId="0" borderId="0"/>
    <xf numFmtId="0" fontId="28" fillId="0" borderId="0"/>
    <xf numFmtId="0" fontId="27" fillId="0" borderId="0">
      <alignment vertical="center"/>
    </xf>
    <xf numFmtId="0" fontId="1" fillId="0" borderId="0"/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5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8" borderId="0" xfId="0" applyFont="1" applyFill="1">
      <alignment vertical="center"/>
    </xf>
    <xf numFmtId="0" fontId="2" fillId="0" borderId="0" xfId="1"/>
    <xf numFmtId="0" fontId="0" fillId="3" borderId="0" xfId="0" applyFill="1">
      <alignment vertical="center"/>
    </xf>
    <xf numFmtId="0" fontId="0" fillId="9" borderId="0" xfId="0" applyFill="1">
      <alignment vertical="center"/>
    </xf>
    <xf numFmtId="0" fontId="0" fillId="10" borderId="0" xfId="0" applyFill="1">
      <alignment vertical="center"/>
    </xf>
    <xf numFmtId="0" fontId="0" fillId="11" borderId="0" xfId="0" applyFill="1">
      <alignment vertical="center"/>
    </xf>
    <xf numFmtId="0" fontId="0" fillId="0" borderId="0" xfId="0" applyAlignment="1">
      <alignment vertical="center" wrapText="1"/>
    </xf>
    <xf numFmtId="0" fontId="0" fillId="4" borderId="0" xfId="0" applyFill="1">
      <alignment vertical="center"/>
    </xf>
    <xf numFmtId="0" fontId="0" fillId="7" borderId="1" xfId="0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0" fillId="0" borderId="3" xfId="0" applyBorder="1">
      <alignment vertical="center"/>
    </xf>
    <xf numFmtId="0" fontId="0" fillId="4" borderId="3" xfId="0" applyFill="1" applyBorder="1">
      <alignment vertical="center"/>
    </xf>
    <xf numFmtId="0" fontId="0" fillId="7" borderId="3" xfId="0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12" borderId="0" xfId="0" applyFill="1">
      <alignment vertical="center"/>
    </xf>
    <xf numFmtId="0" fontId="3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>
      <alignment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>
      <alignment vertical="center"/>
    </xf>
    <xf numFmtId="0" fontId="2" fillId="0" borderId="1" xfId="1" applyBorder="1"/>
    <xf numFmtId="0" fontId="2" fillId="8" borderId="0" xfId="1" applyFill="1"/>
    <xf numFmtId="0" fontId="10" fillId="0" borderId="0" xfId="2"/>
    <xf numFmtId="0" fontId="9" fillId="0" borderId="1" xfId="0" applyFont="1" applyBorder="1" applyAlignment="1">
      <alignment horizontal="center" vertical="center"/>
    </xf>
    <xf numFmtId="0" fontId="0" fillId="13" borderId="0" xfId="0" applyFill="1">
      <alignment vertical="center"/>
    </xf>
    <xf numFmtId="0" fontId="9" fillId="0" borderId="0" xfId="0" applyFont="1">
      <alignment vertical="center"/>
    </xf>
    <xf numFmtId="0" fontId="0" fillId="12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8" borderId="1" xfId="0" applyFill="1" applyBorder="1">
      <alignment vertical="center"/>
    </xf>
    <xf numFmtId="0" fontId="0" fillId="19" borderId="1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6" fillId="10" borderId="0" xfId="0" applyFont="1" applyFill="1">
      <alignment vertical="center"/>
    </xf>
    <xf numFmtId="0" fontId="0" fillId="15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3" fillId="11" borderId="0" xfId="0" applyFont="1" applyFill="1">
      <alignment vertical="center"/>
    </xf>
    <xf numFmtId="0" fontId="0" fillId="0" borderId="0" xfId="0" applyAlignment="1"/>
    <xf numFmtId="0" fontId="2" fillId="11" borderId="0" xfId="1" applyFill="1"/>
    <xf numFmtId="0" fontId="0" fillId="19" borderId="0" xfId="0" applyFill="1" applyAlignment="1">
      <alignment horizontal="center" vertical="center"/>
    </xf>
    <xf numFmtId="0" fontId="9" fillId="11" borderId="0" xfId="0" applyFont="1" applyFill="1">
      <alignment vertical="center"/>
    </xf>
    <xf numFmtId="0" fontId="7" fillId="13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2" fillId="20" borderId="1" xfId="1" applyFill="1" applyBorder="1"/>
    <xf numFmtId="0" fontId="0" fillId="0" borderId="4" xfId="0" applyBorder="1" applyAlignment="1">
      <alignment horizontal="center" vertical="center"/>
    </xf>
    <xf numFmtId="0" fontId="7" fillId="1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7" fillId="12" borderId="4" xfId="0" applyFont="1" applyFill="1" applyBorder="1">
      <alignment vertical="center"/>
    </xf>
    <xf numFmtId="0" fontId="0" fillId="0" borderId="5" xfId="0" applyBorder="1">
      <alignment vertical="center"/>
    </xf>
    <xf numFmtId="0" fontId="12" fillId="0" borderId="0" xfId="0" applyFont="1" applyAlignment="1">
      <alignment horizontal="right" vertical="center" wrapText="1"/>
    </xf>
    <xf numFmtId="0" fontId="13" fillId="20" borderId="0" xfId="0" applyFont="1" applyFill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4" fillId="20" borderId="0" xfId="0" applyFont="1" applyFill="1" applyAlignment="1">
      <alignment horizontal="center" vertical="center" wrapText="1"/>
    </xf>
    <xf numFmtId="0" fontId="15" fillId="0" borderId="0" xfId="0" applyFont="1">
      <alignment vertical="center"/>
    </xf>
    <xf numFmtId="0" fontId="2" fillId="8" borderId="0" xfId="1" applyFill="1" applyAlignment="1">
      <alignment horizontal="right"/>
    </xf>
    <xf numFmtId="0" fontId="0" fillId="16" borderId="0" xfId="0" applyFill="1">
      <alignment vertical="center"/>
    </xf>
    <xf numFmtId="0" fontId="7" fillId="0" borderId="0" xfId="2" applyFont="1"/>
    <xf numFmtId="0" fontId="10" fillId="16" borderId="0" xfId="2" applyFill="1"/>
    <xf numFmtId="0" fontId="19" fillId="0" borderId="1" xfId="0" applyFont="1" applyBorder="1">
      <alignment vertical="center"/>
    </xf>
    <xf numFmtId="20" fontId="20" fillId="0" borderId="1" xfId="0" applyNumberFormat="1" applyFont="1" applyBorder="1">
      <alignment vertical="center"/>
    </xf>
    <xf numFmtId="0" fontId="0" fillId="15" borderId="1" xfId="0" applyFill="1" applyBorder="1" applyAlignment="1">
      <alignment horizontal="center"/>
    </xf>
    <xf numFmtId="0" fontId="2" fillId="15" borderId="1" xfId="1" applyFill="1" applyBorder="1" applyAlignment="1">
      <alignment horizontal="center"/>
    </xf>
    <xf numFmtId="0" fontId="0" fillId="15" borderId="3" xfId="0" applyFill="1" applyBorder="1">
      <alignment vertical="center"/>
    </xf>
    <xf numFmtId="0" fontId="0" fillId="15" borderId="0" xfId="0" applyFill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" fillId="6" borderId="1" xfId="1" applyFill="1" applyBorder="1"/>
    <xf numFmtId="0" fontId="16" fillId="0" borderId="1" xfId="0" applyFont="1" applyBorder="1" applyAlignment="1"/>
    <xf numFmtId="0" fontId="2" fillId="8" borderId="1" xfId="1" applyFill="1" applyBorder="1"/>
    <xf numFmtId="0" fontId="17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28" fillId="0" borderId="0" xfId="3"/>
    <xf numFmtId="0" fontId="27" fillId="0" borderId="0" xfId="4">
      <alignment vertical="center"/>
    </xf>
    <xf numFmtId="0" fontId="23" fillId="0" borderId="1" xfId="0" applyFont="1" applyBorder="1">
      <alignment vertical="center"/>
    </xf>
    <xf numFmtId="0" fontId="29" fillId="0" borderId="1" xfId="5" applyFont="1" applyBorder="1" applyAlignment="1">
      <alignment horizontal="center" vertical="top"/>
    </xf>
    <xf numFmtId="0" fontId="31" fillId="0" borderId="0" xfId="0" applyFont="1" applyAlignment="1"/>
    <xf numFmtId="0" fontId="16" fillId="7" borderId="0" xfId="0" applyFont="1" applyFill="1" applyAlignment="1"/>
    <xf numFmtId="0" fontId="3" fillId="12" borderId="0" xfId="0" applyFont="1" applyFill="1">
      <alignment vertical="center"/>
    </xf>
    <xf numFmtId="0" fontId="33" fillId="21" borderId="1" xfId="0" applyFont="1" applyFill="1" applyBorder="1" applyAlignment="1">
      <alignment horizontal="center" vertical="center" wrapText="1"/>
    </xf>
    <xf numFmtId="0" fontId="22" fillId="21" borderId="1" xfId="0" applyFont="1" applyFill="1" applyBorder="1" applyAlignment="1">
      <alignment horizontal="center" vertical="center" wrapText="1"/>
    </xf>
    <xf numFmtId="0" fontId="28" fillId="21" borderId="0" xfId="3" applyFill="1" applyAlignment="1">
      <alignment horizontal="center"/>
    </xf>
    <xf numFmtId="0" fontId="26" fillId="17" borderId="0" xfId="0" applyFont="1" applyFill="1">
      <alignment vertical="center"/>
    </xf>
    <xf numFmtId="0" fontId="26" fillId="17" borderId="0" xfId="0" applyFont="1" applyFill="1" applyAlignment="1">
      <alignment vertical="center" wrapText="1"/>
    </xf>
    <xf numFmtId="0" fontId="34" fillId="0" borderId="6" xfId="0" applyFont="1" applyBorder="1" applyAlignment="1"/>
    <xf numFmtId="0" fontId="0" fillId="21" borderId="0" xfId="0" applyFill="1">
      <alignment vertical="center"/>
    </xf>
    <xf numFmtId="0" fontId="0" fillId="21" borderId="1" xfId="0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17" borderId="1" xfId="0" applyFont="1" applyFill="1" applyBorder="1">
      <alignment vertical="center"/>
    </xf>
    <xf numFmtId="0" fontId="6" fillId="17" borderId="1" xfId="0" applyFont="1" applyFill="1" applyBorder="1" applyAlignment="1">
      <alignment horizontal="center" vertical="center"/>
    </xf>
    <xf numFmtId="0" fontId="28" fillId="21" borderId="0" xfId="3" applyFill="1"/>
    <xf numFmtId="0" fontId="16" fillId="11" borderId="1" xfId="0" applyFont="1" applyFill="1" applyBorder="1" applyAlignment="1"/>
    <xf numFmtId="0" fontId="26" fillId="21" borderId="0" xfId="3" applyFont="1" applyFill="1" applyAlignment="1">
      <alignment horizontal="center"/>
    </xf>
    <xf numFmtId="0" fontId="23" fillId="21" borderId="1" xfId="0" applyFont="1" applyFill="1" applyBorder="1" applyAlignment="1">
      <alignment horizontal="center" vertical="center"/>
    </xf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vertical="center" wrapText="1"/>
    </xf>
    <xf numFmtId="0" fontId="23" fillId="21" borderId="0" xfId="0" applyFont="1" applyFill="1">
      <alignment vertical="center"/>
    </xf>
    <xf numFmtId="0" fontId="20" fillId="0" borderId="0" xfId="0" applyFont="1">
      <alignment vertical="center"/>
    </xf>
    <xf numFmtId="0" fontId="38" fillId="0" borderId="0" xfId="0" applyFont="1">
      <alignment vertical="center"/>
    </xf>
    <xf numFmtId="0" fontId="25" fillId="21" borderId="0" xfId="0" applyFont="1" applyFill="1">
      <alignment vertical="center"/>
    </xf>
    <xf numFmtId="0" fontId="16" fillId="0" borderId="0" xfId="0" applyFont="1" applyAlignment="1"/>
    <xf numFmtId="0" fontId="8" fillId="5" borderId="1" xfId="0" applyFont="1" applyFill="1" applyBorder="1">
      <alignment vertical="center"/>
    </xf>
    <xf numFmtId="0" fontId="39" fillId="2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40" fillId="21" borderId="0" xfId="0" applyFont="1" applyFill="1" applyAlignment="1">
      <alignment horizontal="center" vertical="center"/>
    </xf>
    <xf numFmtId="0" fontId="41" fillId="21" borderId="1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6" fillId="21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6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E4A17FB2-1F13-469F-85B7-C3D727857504}"/>
    <cellStyle name="常规 5" xfId="4" xr:uid="{32AD7574-AF76-4AF5-8FF5-FF46E27E3D8E}"/>
    <cellStyle name="常规 6" xfId="5" xr:uid="{A4A71A26-3E16-44A1-9721-64898C87E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年度预测与实际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6. 峰平谷均价'!$I$4</c:f>
              <c:strCache>
                <c:ptCount val="1"/>
                <c:pt idx="0">
                  <c:v>预测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6. 峰平谷均价'!$J$3:$O$3</c:f>
              <c:strCache>
                <c:ptCount val="6"/>
                <c:pt idx="0">
                  <c:v>段1均价</c:v>
                </c:pt>
                <c:pt idx="1">
                  <c:v>段2均价</c:v>
                </c:pt>
                <c:pt idx="2">
                  <c:v>段3均价</c:v>
                </c:pt>
                <c:pt idx="3">
                  <c:v>段4均价</c:v>
                </c:pt>
                <c:pt idx="4">
                  <c:v>段5均价</c:v>
                </c:pt>
                <c:pt idx="5">
                  <c:v>段6均价</c:v>
                </c:pt>
              </c:strCache>
            </c:strRef>
          </c:cat>
          <c:val>
            <c:numRef>
              <c:f>' 6. 峰平谷均价'!$J$4:$O$4</c:f>
              <c:numCache>
                <c:formatCode>General</c:formatCode>
                <c:ptCount val="6"/>
                <c:pt idx="0">
                  <c:v>348.43067799999994</c:v>
                </c:pt>
                <c:pt idx="1">
                  <c:v>348.43067799999994</c:v>
                </c:pt>
                <c:pt idx="2">
                  <c:v>340.09230249999996</c:v>
                </c:pt>
                <c:pt idx="3">
                  <c:v>335.92311474999997</c:v>
                </c:pt>
                <c:pt idx="4">
                  <c:v>348.43067799999994</c:v>
                </c:pt>
                <c:pt idx="5">
                  <c:v>348.43067799999994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2-8442-B673-D3169BC25FE2}"/>
            </c:ext>
          </c:extLst>
        </c:ser>
        <c:ser>
          <c:idx val="1"/>
          <c:order val="1"/>
          <c:tx>
            <c:strRef>
              <c:f>' 6. 峰平谷均价'!$I$5</c:f>
              <c:strCache>
                <c:ptCount val="1"/>
                <c:pt idx="0">
                  <c:v>实际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 6. 峰平谷均价'!$J$3:$O$3</c:f>
              <c:strCache>
                <c:ptCount val="6"/>
                <c:pt idx="0">
                  <c:v>段1均价</c:v>
                </c:pt>
                <c:pt idx="1">
                  <c:v>段2均价</c:v>
                </c:pt>
                <c:pt idx="2">
                  <c:v>段3均价</c:v>
                </c:pt>
                <c:pt idx="3">
                  <c:v>段4均价</c:v>
                </c:pt>
                <c:pt idx="4">
                  <c:v>段5均价</c:v>
                </c:pt>
                <c:pt idx="5">
                  <c:v>段6均价</c:v>
                </c:pt>
              </c:strCache>
            </c:strRef>
          </c:cat>
          <c:val>
            <c:numRef>
              <c:f>' 6. 峰平谷均价'!$J$5:$O$5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4D22-8442-B673-D3169BC25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659424"/>
        <c:axId val="262548608"/>
      </c:barChart>
      <c:catAx>
        <c:axId val="23265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2548608"/>
        <c:crosses val="autoZero"/>
        <c:auto val="1"/>
        <c:lblAlgn val="ctr"/>
        <c:lblOffset val="100"/>
        <c:noMultiLvlLbl val="0"/>
      </c:catAx>
      <c:valAx>
        <c:axId val="26254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32659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558799</xdr:colOff>
      <xdr:row>12</xdr:row>
      <xdr:rowOff>186267</xdr:rowOff>
    </xdr:from>
    <xdr:to>
      <xdr:col>19</xdr:col>
      <xdr:colOff>245532</xdr:colOff>
      <xdr:row>30</xdr:row>
      <xdr:rowOff>186267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4"/>
  <sheetViews>
    <sheetView tabSelected="1" zoomScale="130" zoomScaleNormal="130" workbookViewId="0">
      <selection activeCell="A8" sqref="A8:O10"/>
    </sheetView>
  </sheetViews>
  <sheetFormatPr baseColWidth="10" defaultColWidth="8.83203125" defaultRowHeight="15"/>
  <cols>
    <col min="1" max="1" width="40.1640625" customWidth="1"/>
    <col min="2" max="2" width="26.5" customWidth="1"/>
    <col min="3" max="3" width="20.33203125" customWidth="1"/>
    <col min="4" max="4" width="24.83203125" customWidth="1"/>
    <col min="6" max="6" width="20.1640625" customWidth="1"/>
    <col min="7" max="7" width="23.5" customWidth="1"/>
    <col min="8" max="8" width="12" customWidth="1"/>
    <col min="9" max="9" width="12.33203125" customWidth="1"/>
    <col min="10" max="10" width="16.1640625" customWidth="1"/>
    <col min="11" max="11" width="23.6640625" customWidth="1"/>
    <col min="12" max="12" width="18.6640625" customWidth="1"/>
    <col min="13" max="13" width="19.33203125" customWidth="1"/>
    <col min="14" max="14" width="22.6640625" customWidth="1"/>
    <col min="15" max="15" width="28" customWidth="1"/>
    <col min="16" max="16" width="18.6640625" customWidth="1"/>
  </cols>
  <sheetData>
    <row r="1" spans="1:26" ht="34">
      <c r="A1" s="105" t="s">
        <v>255</v>
      </c>
    </row>
    <row r="2" spans="1:26" ht="16">
      <c r="A2" s="88"/>
      <c r="B2" s="91" t="s">
        <v>44</v>
      </c>
      <c r="C2" s="91" t="s">
        <v>45</v>
      </c>
      <c r="D2" s="91" t="s">
        <v>46</v>
      </c>
      <c r="E2" s="91" t="s">
        <v>47</v>
      </c>
      <c r="F2" s="91" t="s">
        <v>48</v>
      </c>
      <c r="G2" s="91" t="s">
        <v>49</v>
      </c>
      <c r="H2" s="91" t="s">
        <v>50</v>
      </c>
      <c r="I2" s="91" t="s">
        <v>51</v>
      </c>
      <c r="J2" s="91" t="s">
        <v>52</v>
      </c>
      <c r="K2" s="91" t="s">
        <v>53</v>
      </c>
      <c r="L2" s="91" t="s">
        <v>54</v>
      </c>
      <c r="M2" s="91" t="s">
        <v>55</v>
      </c>
      <c r="N2" s="91" t="s">
        <v>56</v>
      </c>
      <c r="O2" s="91" t="s">
        <v>57</v>
      </c>
      <c r="P2" s="91" t="s">
        <v>58</v>
      </c>
      <c r="Q2" s="91" t="s">
        <v>59</v>
      </c>
      <c r="R2" s="91" t="s">
        <v>60</v>
      </c>
      <c r="S2" s="91" t="s">
        <v>61</v>
      </c>
      <c r="T2" s="91" t="s">
        <v>62</v>
      </c>
      <c r="U2" s="91" t="s">
        <v>63</v>
      </c>
      <c r="V2" s="91" t="s">
        <v>64</v>
      </c>
      <c r="W2" s="91" t="s">
        <v>65</v>
      </c>
      <c r="X2" s="91" t="s">
        <v>66</v>
      </c>
      <c r="Y2" s="91" t="s">
        <v>67</v>
      </c>
    </row>
    <row r="3" spans="1:26" ht="16">
      <c r="A3" s="89" t="s">
        <v>0</v>
      </c>
      <c r="B3" s="99">
        <f>SUM(G55:G57)</f>
        <v>8967</v>
      </c>
      <c r="C3" s="99">
        <f t="shared" ref="C3:Y3" si="0">SUM(H55:H57)</f>
        <v>8989.5</v>
      </c>
      <c r="D3" s="99">
        <f t="shared" si="0"/>
        <v>8998.5</v>
      </c>
      <c r="E3" s="99">
        <f t="shared" si="0"/>
        <v>9006</v>
      </c>
      <c r="F3" s="99">
        <f t="shared" si="0"/>
        <v>9028.5</v>
      </c>
      <c r="G3" s="99">
        <f t="shared" si="0"/>
        <v>9079.5</v>
      </c>
      <c r="H3" s="99">
        <f t="shared" si="0"/>
        <v>9102</v>
      </c>
      <c r="I3" s="99">
        <f t="shared" si="0"/>
        <v>9081</v>
      </c>
      <c r="J3" s="99">
        <f t="shared" si="0"/>
        <v>9082.5</v>
      </c>
      <c r="K3" s="99">
        <f t="shared" si="0"/>
        <v>9099</v>
      </c>
      <c r="L3" s="99">
        <f t="shared" si="0"/>
        <v>9099</v>
      </c>
      <c r="M3" s="99">
        <f t="shared" si="0"/>
        <v>9045</v>
      </c>
      <c r="N3" s="99">
        <f t="shared" si="0"/>
        <v>9004.5</v>
      </c>
      <c r="O3" s="99">
        <f t="shared" si="0"/>
        <v>9031.5</v>
      </c>
      <c r="P3" s="99">
        <f t="shared" si="0"/>
        <v>9139.5</v>
      </c>
      <c r="Q3" s="99">
        <f t="shared" si="0"/>
        <v>9315</v>
      </c>
      <c r="R3" s="99">
        <f t="shared" si="0"/>
        <v>9555</v>
      </c>
      <c r="S3" s="99">
        <f t="shared" si="0"/>
        <v>9787.5</v>
      </c>
      <c r="T3" s="99">
        <f t="shared" si="0"/>
        <v>9936</v>
      </c>
      <c r="U3" s="99">
        <f t="shared" si="0"/>
        <v>9957</v>
      </c>
      <c r="V3" s="99">
        <f t="shared" si="0"/>
        <v>9849</v>
      </c>
      <c r="W3" s="99">
        <f t="shared" si="0"/>
        <v>9625.5</v>
      </c>
      <c r="X3" s="99">
        <f t="shared" si="0"/>
        <v>9343.5</v>
      </c>
      <c r="Y3" s="99">
        <f t="shared" si="0"/>
        <v>9139.5</v>
      </c>
    </row>
    <row r="4" spans="1:26" ht="16">
      <c r="A4" s="89" t="s">
        <v>1</v>
      </c>
      <c r="B4" s="99">
        <f>SUM(E49)</f>
        <v>1059</v>
      </c>
      <c r="C4" s="99">
        <f t="shared" ref="C4:Y4" si="1">SUM(F49)</f>
        <v>1032</v>
      </c>
      <c r="D4" s="99">
        <f t="shared" si="1"/>
        <v>999</v>
      </c>
      <c r="E4" s="99">
        <f t="shared" si="1"/>
        <v>966</v>
      </c>
      <c r="F4" s="99">
        <f t="shared" si="1"/>
        <v>936</v>
      </c>
      <c r="G4" s="99">
        <f t="shared" si="1"/>
        <v>915</v>
      </c>
      <c r="H4" s="99">
        <f t="shared" si="1"/>
        <v>924</v>
      </c>
      <c r="I4" s="99">
        <f t="shared" si="1"/>
        <v>975</v>
      </c>
      <c r="J4" s="99">
        <f t="shared" si="1"/>
        <v>1062</v>
      </c>
      <c r="K4" s="99">
        <f t="shared" si="1"/>
        <v>1164</v>
      </c>
      <c r="L4" s="99">
        <f t="shared" si="1"/>
        <v>1260</v>
      </c>
      <c r="M4" s="99">
        <f t="shared" si="1"/>
        <v>1335</v>
      </c>
      <c r="N4" s="99">
        <f t="shared" si="1"/>
        <v>1380</v>
      </c>
      <c r="O4" s="99">
        <f t="shared" si="1"/>
        <v>1392</v>
      </c>
      <c r="P4" s="99">
        <f t="shared" si="1"/>
        <v>1374</v>
      </c>
      <c r="Q4" s="99">
        <f t="shared" si="1"/>
        <v>1326</v>
      </c>
      <c r="R4" s="99">
        <f t="shared" si="1"/>
        <v>1248</v>
      </c>
      <c r="S4" s="99">
        <f t="shared" si="1"/>
        <v>1164</v>
      </c>
      <c r="T4" s="99">
        <f t="shared" si="1"/>
        <v>1089</v>
      </c>
      <c r="U4" s="99">
        <f t="shared" si="1"/>
        <v>1044</v>
      </c>
      <c r="V4" s="99">
        <f t="shared" si="1"/>
        <v>1026</v>
      </c>
      <c r="W4" s="99">
        <f t="shared" si="1"/>
        <v>1029</v>
      </c>
      <c r="X4" s="99">
        <f t="shared" si="1"/>
        <v>1041</v>
      </c>
      <c r="Y4" s="99">
        <f t="shared" si="1"/>
        <v>1059</v>
      </c>
      <c r="Z4" s="99"/>
    </row>
    <row r="6" spans="1:26" ht="16">
      <c r="A6" s="104" t="s">
        <v>257</v>
      </c>
    </row>
    <row r="7" spans="1:26" ht="16">
      <c r="A7" s="112" t="s">
        <v>2</v>
      </c>
      <c r="B7" s="112" t="s">
        <v>3</v>
      </c>
      <c r="C7" s="112" t="s">
        <v>4</v>
      </c>
      <c r="D7" s="103" t="s">
        <v>169</v>
      </c>
      <c r="E7" s="103" t="s">
        <v>5</v>
      </c>
      <c r="F7" s="103" t="s">
        <v>170</v>
      </c>
      <c r="G7" s="103" t="s">
        <v>6</v>
      </c>
      <c r="H7" s="103" t="s">
        <v>7</v>
      </c>
      <c r="I7" s="103" t="s">
        <v>8</v>
      </c>
      <c r="J7" s="103" t="s">
        <v>9</v>
      </c>
      <c r="K7" s="103" t="s">
        <v>10</v>
      </c>
      <c r="L7" s="103" t="s">
        <v>11</v>
      </c>
      <c r="M7" s="103" t="s">
        <v>12</v>
      </c>
      <c r="N7" s="103" t="s">
        <v>13</v>
      </c>
      <c r="O7" s="103" t="s">
        <v>14</v>
      </c>
      <c r="P7" s="113"/>
    </row>
    <row r="8" spans="1:26">
      <c r="A8" s="122" t="s">
        <v>15</v>
      </c>
      <c r="B8" s="122">
        <v>1</v>
      </c>
      <c r="C8" s="122" t="s">
        <v>16</v>
      </c>
      <c r="D8" s="122">
        <v>600</v>
      </c>
      <c r="E8" s="122">
        <v>15</v>
      </c>
      <c r="F8" s="122">
        <v>9000</v>
      </c>
      <c r="G8" s="122">
        <v>3600</v>
      </c>
      <c r="H8" s="122">
        <v>1</v>
      </c>
      <c r="I8" s="122">
        <v>0.5</v>
      </c>
      <c r="J8" s="122" t="s">
        <v>261</v>
      </c>
      <c r="K8" s="122">
        <v>1.27E-4</v>
      </c>
      <c r="L8" s="122">
        <v>0.2266</v>
      </c>
      <c r="M8" s="122">
        <v>0</v>
      </c>
      <c r="N8" s="122">
        <v>30</v>
      </c>
      <c r="O8" s="122">
        <v>20</v>
      </c>
      <c r="P8" s="90"/>
    </row>
    <row r="9" spans="1:26">
      <c r="A9" s="122" t="s">
        <v>17</v>
      </c>
      <c r="B9" s="122">
        <v>3</v>
      </c>
      <c r="C9" s="122" t="s">
        <v>16</v>
      </c>
      <c r="D9" s="122">
        <v>300</v>
      </c>
      <c r="E9" s="122">
        <v>15</v>
      </c>
      <c r="F9" s="122">
        <v>4500</v>
      </c>
      <c r="G9" s="122">
        <v>2500</v>
      </c>
      <c r="H9" s="122">
        <v>1</v>
      </c>
      <c r="I9" s="122">
        <v>0.5</v>
      </c>
      <c r="J9" s="122" t="s">
        <v>261</v>
      </c>
      <c r="K9" s="122">
        <v>1.7100000000000001E-4</v>
      </c>
      <c r="L9" s="122">
        <v>0.2873</v>
      </c>
      <c r="M9" s="122">
        <v>0</v>
      </c>
      <c r="N9" s="122">
        <v>31</v>
      </c>
      <c r="O9" s="122">
        <v>20</v>
      </c>
      <c r="P9" s="90"/>
    </row>
    <row r="10" spans="1:26">
      <c r="A10" s="122" t="s">
        <v>18</v>
      </c>
      <c r="B10" s="122">
        <v>4</v>
      </c>
      <c r="C10" s="122" t="s">
        <v>20</v>
      </c>
      <c r="D10" s="122">
        <v>200</v>
      </c>
      <c r="E10" s="122">
        <v>15</v>
      </c>
      <c r="F10" s="122">
        <v>3000</v>
      </c>
      <c r="G10" s="122">
        <v>0</v>
      </c>
      <c r="H10" s="122">
        <v>1</v>
      </c>
      <c r="I10" s="122">
        <v>0</v>
      </c>
      <c r="J10" s="122" t="s">
        <v>261</v>
      </c>
      <c r="K10" s="122">
        <v>0</v>
      </c>
      <c r="L10" s="122">
        <v>0</v>
      </c>
      <c r="M10" s="122">
        <v>0</v>
      </c>
      <c r="N10" s="122">
        <v>0</v>
      </c>
      <c r="O10" s="122">
        <v>0</v>
      </c>
      <c r="P10" s="90"/>
    </row>
    <row r="11" spans="1:2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2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2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  <row r="15" spans="1:26" ht="16">
      <c r="A15" s="104" t="s">
        <v>259</v>
      </c>
    </row>
    <row r="16" spans="1:26" ht="16">
      <c r="A16" s="114" t="s">
        <v>2</v>
      </c>
      <c r="B16" s="114" t="s">
        <v>3</v>
      </c>
      <c r="C16" s="114" t="s">
        <v>23</v>
      </c>
      <c r="D16" s="114" t="s">
        <v>24</v>
      </c>
      <c r="E16" s="114" t="s">
        <v>25</v>
      </c>
      <c r="F16" s="114" t="s">
        <v>26</v>
      </c>
      <c r="G16" s="114" t="s">
        <v>5</v>
      </c>
      <c r="H16" s="114" t="s">
        <v>27</v>
      </c>
    </row>
    <row r="17" spans="1:8">
      <c r="A17" s="122" t="s">
        <v>28</v>
      </c>
      <c r="B17" s="122">
        <v>5</v>
      </c>
      <c r="C17" s="122">
        <v>50</v>
      </c>
      <c r="D17" s="122">
        <v>2208</v>
      </c>
      <c r="E17" s="122">
        <v>1908</v>
      </c>
      <c r="F17" s="122">
        <v>2036.88</v>
      </c>
      <c r="G17" s="122">
        <v>15</v>
      </c>
      <c r="H17" s="122">
        <v>200</v>
      </c>
    </row>
    <row r="18" spans="1:8">
      <c r="A18" s="122" t="s">
        <v>29</v>
      </c>
      <c r="B18" s="122">
        <v>2</v>
      </c>
      <c r="C18" s="122">
        <v>50</v>
      </c>
      <c r="D18" s="122">
        <v>3874.5</v>
      </c>
      <c r="E18" s="122">
        <v>3501.75</v>
      </c>
      <c r="F18" s="122">
        <v>3612</v>
      </c>
      <c r="G18" s="122">
        <v>15</v>
      </c>
      <c r="H18" s="122">
        <v>350</v>
      </c>
    </row>
    <row r="19" spans="1:8">
      <c r="A19" s="122" t="s">
        <v>30</v>
      </c>
      <c r="B19" s="122">
        <v>3</v>
      </c>
      <c r="C19" s="122">
        <v>50</v>
      </c>
      <c r="D19" s="122">
        <v>3874.5</v>
      </c>
      <c r="E19" s="122">
        <v>3501.75</v>
      </c>
      <c r="F19" s="122">
        <v>3612</v>
      </c>
      <c r="G19" s="122">
        <v>15</v>
      </c>
      <c r="H19" s="122">
        <v>350</v>
      </c>
    </row>
    <row r="20" spans="1:8">
      <c r="A20" s="90"/>
      <c r="B20" s="90"/>
      <c r="C20" s="90"/>
      <c r="D20" s="90"/>
      <c r="E20" s="90"/>
      <c r="F20" s="90"/>
      <c r="G20" s="90"/>
      <c r="H20" s="90"/>
    </row>
    <row r="21" spans="1:8" ht="16">
      <c r="A21" s="37"/>
      <c r="B21" s="37"/>
      <c r="C21" s="37"/>
      <c r="D21" s="37"/>
      <c r="E21" s="37"/>
      <c r="F21" s="37"/>
      <c r="G21" s="37"/>
      <c r="H21" s="37"/>
    </row>
    <row r="22" spans="1:8" ht="16">
      <c r="A22" s="37"/>
      <c r="B22" s="37"/>
      <c r="C22" s="37"/>
      <c r="D22" s="37"/>
      <c r="E22" s="37"/>
      <c r="F22" s="37"/>
      <c r="G22" s="37"/>
      <c r="H22" s="37"/>
    </row>
    <row r="24" spans="1:8" ht="16">
      <c r="A24" s="104" t="s">
        <v>277</v>
      </c>
    </row>
    <row r="25" spans="1:8" ht="18">
      <c r="A25" s="119"/>
      <c r="B25" s="6"/>
      <c r="C25" s="101" t="s">
        <v>39</v>
      </c>
    </row>
    <row r="26" spans="1:8" ht="30">
      <c r="A26" s="120"/>
      <c r="B26" s="6"/>
      <c r="C26" s="106">
        <v>2025</v>
      </c>
    </row>
    <row r="27" spans="1:8" ht="18">
      <c r="A27" s="119"/>
      <c r="B27" s="6"/>
      <c r="C27" s="102" t="s">
        <v>40</v>
      </c>
    </row>
    <row r="28" spans="1:8" ht="30">
      <c r="A28" s="120"/>
      <c r="B28" s="6"/>
      <c r="C28" s="106">
        <v>675</v>
      </c>
    </row>
    <row r="29" spans="1:8" ht="34">
      <c r="A29" s="105" t="s">
        <v>254</v>
      </c>
    </row>
    <row r="30" spans="1:8">
      <c r="A30" s="115" t="s">
        <v>243</v>
      </c>
      <c r="B30" s="108">
        <v>1</v>
      </c>
      <c r="C30" s="108">
        <v>3</v>
      </c>
      <c r="D30" s="4"/>
    </row>
    <row r="31" spans="1:8">
      <c r="A31" s="122" t="s">
        <v>41</v>
      </c>
      <c r="B31" s="122" t="s">
        <v>279</v>
      </c>
      <c r="C31" s="122" t="s">
        <v>268</v>
      </c>
      <c r="D31" s="90"/>
    </row>
    <row r="32" spans="1:8">
      <c r="A32" s="122" t="s">
        <v>262</v>
      </c>
      <c r="B32" s="122">
        <v>875.42</v>
      </c>
      <c r="C32" s="122">
        <v>895.82</v>
      </c>
      <c r="D32" s="90"/>
    </row>
    <row r="33" spans="1:28">
      <c r="A33" s="122" t="s">
        <v>263</v>
      </c>
      <c r="B33" s="122">
        <v>899.12</v>
      </c>
      <c r="C33" s="122">
        <v>899.12</v>
      </c>
      <c r="D33" s="90"/>
    </row>
    <row r="34" spans="1:28">
      <c r="A34" s="122" t="s">
        <v>264</v>
      </c>
      <c r="B34" s="122">
        <v>892.04</v>
      </c>
      <c r="C34" s="122">
        <v>892.04</v>
      </c>
      <c r="D34" s="90"/>
    </row>
    <row r="35" spans="1:28">
      <c r="A35" s="122" t="s">
        <v>265</v>
      </c>
      <c r="B35" s="122">
        <v>888.13</v>
      </c>
      <c r="C35" s="122">
        <v>888.13</v>
      </c>
      <c r="D35" s="90"/>
    </row>
    <row r="36" spans="1:28">
      <c r="A36" s="122" t="s">
        <v>266</v>
      </c>
      <c r="B36" s="122">
        <v>1086.79</v>
      </c>
      <c r="C36" s="122">
        <v>1086.79</v>
      </c>
      <c r="D36" s="90"/>
    </row>
    <row r="37" spans="1:28">
      <c r="A37" s="122" t="s">
        <v>267</v>
      </c>
      <c r="B37" s="122">
        <v>1089.8800000000001</v>
      </c>
      <c r="C37" s="122">
        <v>1089.8800000000001</v>
      </c>
      <c r="D37" s="90"/>
    </row>
    <row r="38" spans="1:28" ht="16">
      <c r="A38" s="122" t="s">
        <v>269</v>
      </c>
      <c r="B38" s="122">
        <v>1092.01</v>
      </c>
      <c r="C38" s="122">
        <v>1092.01</v>
      </c>
      <c r="D38" s="90"/>
      <c r="F38" s="37"/>
      <c r="G38" s="37"/>
      <c r="H38" s="37"/>
      <c r="I38" s="1"/>
    </row>
    <row r="39" spans="1:28" ht="16">
      <c r="A39" s="122" t="s">
        <v>270</v>
      </c>
      <c r="B39" s="122">
        <v>1122.2</v>
      </c>
      <c r="C39" s="122">
        <v>1122.2</v>
      </c>
      <c r="D39" s="90"/>
      <c r="F39" s="37"/>
      <c r="G39" s="37"/>
      <c r="H39" s="37"/>
      <c r="I39" s="1"/>
    </row>
    <row r="40" spans="1:28" ht="16">
      <c r="A40" s="122" t="s">
        <v>271</v>
      </c>
      <c r="B40" s="122">
        <v>822.2</v>
      </c>
      <c r="C40" s="122">
        <v>822.2</v>
      </c>
      <c r="D40" s="90"/>
      <c r="F40" s="37"/>
      <c r="G40" s="37"/>
      <c r="H40" s="37"/>
      <c r="I40" s="1"/>
    </row>
    <row r="41" spans="1:28" ht="16">
      <c r="A41" s="122" t="s">
        <v>272</v>
      </c>
      <c r="B41" s="122">
        <v>811.34</v>
      </c>
      <c r="C41" s="122">
        <v>811.34</v>
      </c>
      <c r="D41" s="90"/>
      <c r="F41" s="37"/>
      <c r="G41" s="37"/>
      <c r="H41" s="37"/>
      <c r="I41" s="1"/>
    </row>
    <row r="42" spans="1:28">
      <c r="A42" s="122" t="s">
        <v>273</v>
      </c>
      <c r="B42" s="122">
        <v>811.34</v>
      </c>
      <c r="C42" s="122">
        <v>811.34</v>
      </c>
      <c r="D42" s="90"/>
    </row>
    <row r="43" spans="1:28">
      <c r="A43" s="122" t="s">
        <v>274</v>
      </c>
      <c r="B43" s="122">
        <v>800.29</v>
      </c>
      <c r="C43" s="122">
        <v>800.29</v>
      </c>
      <c r="D43" s="90"/>
    </row>
    <row r="45" spans="1:28" ht="16">
      <c r="A45" s="1" t="s">
        <v>42</v>
      </c>
      <c r="B45" s="79">
        <f>B49</f>
        <v>1</v>
      </c>
    </row>
    <row r="46" spans="1:28" ht="16">
      <c r="A46" s="1"/>
      <c r="B46" s="79"/>
    </row>
    <row r="47" spans="1:28" ht="17">
      <c r="A47" s="105" t="s">
        <v>258</v>
      </c>
    </row>
    <row r="48" spans="1:28" ht="16">
      <c r="A48" s="91" t="s">
        <v>43</v>
      </c>
      <c r="B48" s="91" t="s">
        <v>41</v>
      </c>
      <c r="C48" s="91" t="s">
        <v>3</v>
      </c>
      <c r="D48" s="91" t="s">
        <v>5</v>
      </c>
      <c r="E48" s="91" t="s">
        <v>44</v>
      </c>
      <c r="F48" s="91" t="s">
        <v>45</v>
      </c>
      <c r="G48" s="91" t="s">
        <v>46</v>
      </c>
      <c r="H48" s="91" t="s">
        <v>47</v>
      </c>
      <c r="I48" s="91" t="s">
        <v>48</v>
      </c>
      <c r="J48" s="91" t="s">
        <v>49</v>
      </c>
      <c r="K48" s="91" t="s">
        <v>50</v>
      </c>
      <c r="L48" s="91" t="s">
        <v>51</v>
      </c>
      <c r="M48" s="91" t="s">
        <v>52</v>
      </c>
      <c r="N48" s="91" t="s">
        <v>53</v>
      </c>
      <c r="O48" s="91" t="s">
        <v>54</v>
      </c>
      <c r="P48" s="91" t="s">
        <v>55</v>
      </c>
      <c r="Q48" s="91" t="s">
        <v>56</v>
      </c>
      <c r="R48" s="91" t="s">
        <v>57</v>
      </c>
      <c r="S48" s="91" t="s">
        <v>58</v>
      </c>
      <c r="T48" s="91" t="s">
        <v>59</v>
      </c>
      <c r="U48" s="91" t="s">
        <v>60</v>
      </c>
      <c r="V48" s="91" t="s">
        <v>61</v>
      </c>
      <c r="W48" s="91" t="s">
        <v>62</v>
      </c>
      <c r="X48" s="91" t="s">
        <v>63</v>
      </c>
      <c r="Y48" s="91" t="s">
        <v>64</v>
      </c>
      <c r="Z48" s="91" t="s">
        <v>65</v>
      </c>
      <c r="AA48" s="91" t="s">
        <v>66</v>
      </c>
      <c r="AB48" s="91" t="s">
        <v>67</v>
      </c>
    </row>
    <row r="49" spans="1:30">
      <c r="A49" s="122" t="s">
        <v>18</v>
      </c>
      <c r="B49" s="122">
        <v>1</v>
      </c>
      <c r="C49" s="122">
        <v>4</v>
      </c>
      <c r="D49" s="122">
        <v>15</v>
      </c>
      <c r="E49" s="122">
        <v>1059</v>
      </c>
      <c r="F49" s="122">
        <v>1032</v>
      </c>
      <c r="G49" s="122">
        <v>999</v>
      </c>
      <c r="H49" s="122">
        <v>966</v>
      </c>
      <c r="I49" s="122">
        <v>936</v>
      </c>
      <c r="J49" s="122">
        <v>915</v>
      </c>
      <c r="K49" s="122">
        <v>924</v>
      </c>
      <c r="L49" s="122">
        <v>975</v>
      </c>
      <c r="M49" s="122">
        <v>1062</v>
      </c>
      <c r="N49" s="122">
        <v>1164</v>
      </c>
      <c r="O49" s="122">
        <v>1260</v>
      </c>
      <c r="P49" s="122">
        <v>1335</v>
      </c>
      <c r="Q49" s="122">
        <v>1380</v>
      </c>
      <c r="R49" s="122">
        <v>1392</v>
      </c>
      <c r="S49" s="122">
        <v>1374</v>
      </c>
      <c r="T49" s="122">
        <v>1326</v>
      </c>
      <c r="U49" s="122">
        <v>1248</v>
      </c>
      <c r="V49" s="122">
        <v>1164</v>
      </c>
      <c r="W49" s="122">
        <v>1089</v>
      </c>
      <c r="X49" s="122">
        <v>1044</v>
      </c>
      <c r="Y49" s="122">
        <v>1026</v>
      </c>
      <c r="Z49" s="122">
        <v>1029</v>
      </c>
      <c r="AA49" s="122">
        <v>1041</v>
      </c>
      <c r="AB49" s="122">
        <v>1059</v>
      </c>
    </row>
    <row r="50" spans="1:30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</row>
    <row r="51" spans="1:30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</row>
    <row r="53" spans="1:30" ht="17">
      <c r="A53" s="105" t="s">
        <v>278</v>
      </c>
    </row>
    <row r="54" spans="1:30" ht="16">
      <c r="A54" s="91" t="s">
        <v>68</v>
      </c>
      <c r="B54" s="91" t="s">
        <v>41</v>
      </c>
      <c r="C54" s="91" t="s">
        <v>69</v>
      </c>
      <c r="D54" s="91" t="s">
        <v>3</v>
      </c>
      <c r="E54" s="91" t="s">
        <v>5</v>
      </c>
      <c r="F54" s="91" t="s">
        <v>27</v>
      </c>
      <c r="G54" s="91" t="s">
        <v>44</v>
      </c>
      <c r="H54" s="91" t="s">
        <v>45</v>
      </c>
      <c r="I54" s="91" t="s">
        <v>46</v>
      </c>
      <c r="J54" s="91" t="s">
        <v>47</v>
      </c>
      <c r="K54" s="91" t="s">
        <v>48</v>
      </c>
      <c r="L54" s="91" t="s">
        <v>49</v>
      </c>
      <c r="M54" s="91" t="s">
        <v>50</v>
      </c>
      <c r="N54" s="91" t="s">
        <v>51</v>
      </c>
      <c r="O54" s="91" t="s">
        <v>52</v>
      </c>
      <c r="P54" s="91" t="s">
        <v>53</v>
      </c>
      <c r="Q54" s="91" t="s">
        <v>54</v>
      </c>
      <c r="R54" s="91" t="s">
        <v>55</v>
      </c>
      <c r="S54" s="91" t="s">
        <v>56</v>
      </c>
      <c r="T54" s="91" t="s">
        <v>57</v>
      </c>
      <c r="U54" s="91" t="s">
        <v>58</v>
      </c>
      <c r="V54" s="91" t="s">
        <v>59</v>
      </c>
      <c r="W54" s="91" t="s">
        <v>60</v>
      </c>
      <c r="X54" s="91" t="s">
        <v>61</v>
      </c>
      <c r="Y54" s="91" t="s">
        <v>62</v>
      </c>
      <c r="Z54" s="91" t="s">
        <v>63</v>
      </c>
      <c r="AA54" s="91" t="s">
        <v>64</v>
      </c>
      <c r="AB54" s="91" t="s">
        <v>65</v>
      </c>
      <c r="AC54" s="91" t="s">
        <v>66</v>
      </c>
      <c r="AD54" s="91" t="s">
        <v>67</v>
      </c>
    </row>
    <row r="55" spans="1:30">
      <c r="A55" s="122" t="s">
        <v>28</v>
      </c>
      <c r="B55" s="122">
        <v>1</v>
      </c>
      <c r="C55" s="122"/>
      <c r="D55" s="122">
        <v>5</v>
      </c>
      <c r="E55" s="122">
        <v>15</v>
      </c>
      <c r="F55" s="122">
        <v>200</v>
      </c>
      <c r="G55" s="122">
        <v>1932</v>
      </c>
      <c r="H55" s="122">
        <v>1923</v>
      </c>
      <c r="I55" s="122">
        <v>1911</v>
      </c>
      <c r="J55" s="122">
        <v>1908</v>
      </c>
      <c r="K55" s="122">
        <v>1920</v>
      </c>
      <c r="L55" s="122">
        <v>1950</v>
      </c>
      <c r="M55" s="122">
        <v>1983</v>
      </c>
      <c r="N55" s="122">
        <v>2004</v>
      </c>
      <c r="O55" s="122">
        <v>2016</v>
      </c>
      <c r="P55" s="122">
        <v>2022</v>
      </c>
      <c r="Q55" s="122">
        <v>2022</v>
      </c>
      <c r="R55" s="122">
        <v>2010</v>
      </c>
      <c r="S55" s="122">
        <v>2001</v>
      </c>
      <c r="T55" s="122">
        <v>2007</v>
      </c>
      <c r="U55" s="122">
        <v>2031</v>
      </c>
      <c r="V55" s="122">
        <v>2070</v>
      </c>
      <c r="W55" s="122">
        <v>2121</v>
      </c>
      <c r="X55" s="122">
        <v>2175</v>
      </c>
      <c r="Y55" s="122">
        <v>2208</v>
      </c>
      <c r="Z55" s="122">
        <v>2208</v>
      </c>
      <c r="AA55" s="122">
        <v>2184</v>
      </c>
      <c r="AB55" s="122">
        <v>2139</v>
      </c>
      <c r="AC55" s="122">
        <v>2088</v>
      </c>
      <c r="AD55" s="122">
        <v>2052</v>
      </c>
    </row>
    <row r="56" spans="1:30">
      <c r="A56" s="122" t="s">
        <v>29</v>
      </c>
      <c r="B56" s="122">
        <v>1</v>
      </c>
      <c r="C56" s="122"/>
      <c r="D56" s="122">
        <v>2</v>
      </c>
      <c r="E56" s="122">
        <v>15</v>
      </c>
      <c r="F56" s="122">
        <v>350</v>
      </c>
      <c r="G56" s="122">
        <v>3517.5</v>
      </c>
      <c r="H56" s="122">
        <v>3533.25</v>
      </c>
      <c r="I56" s="122">
        <v>3543.75</v>
      </c>
      <c r="J56" s="122">
        <v>3549</v>
      </c>
      <c r="K56" s="122">
        <v>3554.25</v>
      </c>
      <c r="L56" s="122">
        <v>3564.75</v>
      </c>
      <c r="M56" s="122">
        <v>3559.5</v>
      </c>
      <c r="N56" s="122">
        <v>3538.5</v>
      </c>
      <c r="O56" s="122">
        <v>3533.25</v>
      </c>
      <c r="P56" s="122">
        <v>3538.5</v>
      </c>
      <c r="Q56" s="122">
        <v>3538.5</v>
      </c>
      <c r="R56" s="122">
        <v>3517.5</v>
      </c>
      <c r="S56" s="122">
        <v>3501.75</v>
      </c>
      <c r="T56" s="122">
        <v>3512.25</v>
      </c>
      <c r="U56" s="122">
        <v>3554.25</v>
      </c>
      <c r="V56" s="122">
        <v>3622.5</v>
      </c>
      <c r="W56" s="122">
        <v>3717</v>
      </c>
      <c r="X56" s="122">
        <v>3806.25</v>
      </c>
      <c r="Y56" s="122">
        <v>3864</v>
      </c>
      <c r="Z56" s="122">
        <v>3874.5</v>
      </c>
      <c r="AA56" s="122">
        <v>3832.5</v>
      </c>
      <c r="AB56" s="122">
        <v>3743.25</v>
      </c>
      <c r="AC56" s="122">
        <v>3627.75</v>
      </c>
      <c r="AD56" s="122">
        <v>3543.75</v>
      </c>
    </row>
    <row r="57" spans="1:30">
      <c r="A57" s="122" t="s">
        <v>30</v>
      </c>
      <c r="B57" s="122">
        <v>1</v>
      </c>
      <c r="C57" s="122"/>
      <c r="D57" s="122">
        <v>3</v>
      </c>
      <c r="E57" s="122">
        <v>15</v>
      </c>
      <c r="F57" s="122">
        <v>350</v>
      </c>
      <c r="G57" s="122">
        <v>3517.5</v>
      </c>
      <c r="H57" s="122">
        <v>3533.25</v>
      </c>
      <c r="I57" s="122">
        <v>3543.75</v>
      </c>
      <c r="J57" s="122">
        <v>3549</v>
      </c>
      <c r="K57" s="122">
        <v>3554.25</v>
      </c>
      <c r="L57" s="122">
        <v>3564.75</v>
      </c>
      <c r="M57" s="122">
        <v>3559.5</v>
      </c>
      <c r="N57" s="122">
        <v>3538.5</v>
      </c>
      <c r="O57" s="122">
        <v>3533.25</v>
      </c>
      <c r="P57" s="122">
        <v>3538.5</v>
      </c>
      <c r="Q57" s="122">
        <v>3538.5</v>
      </c>
      <c r="R57" s="122">
        <v>3517.5</v>
      </c>
      <c r="S57" s="122">
        <v>3501.75</v>
      </c>
      <c r="T57" s="122">
        <v>3512.25</v>
      </c>
      <c r="U57" s="122">
        <v>3554.25</v>
      </c>
      <c r="V57" s="122">
        <v>3622.5</v>
      </c>
      <c r="W57" s="122">
        <v>3717</v>
      </c>
      <c r="X57" s="122">
        <v>3806.25</v>
      </c>
      <c r="Y57" s="122">
        <v>3864</v>
      </c>
      <c r="Z57" s="122">
        <v>3874.5</v>
      </c>
      <c r="AA57" s="122">
        <v>3832.5</v>
      </c>
      <c r="AB57" s="122">
        <v>3743.25</v>
      </c>
      <c r="AC57" s="122">
        <v>3627.75</v>
      </c>
      <c r="AD57" s="122">
        <v>3543.75</v>
      </c>
    </row>
    <row r="58" spans="1:30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</row>
    <row r="59" spans="1:30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</row>
    <row r="60" spans="1:30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</row>
    <row r="61" spans="1:30" ht="16">
      <c r="A61" s="90"/>
      <c r="B61" s="90"/>
      <c r="C61" s="90"/>
      <c r="D61" s="90"/>
      <c r="E61" s="90"/>
      <c r="F61" s="90"/>
      <c r="G61" s="94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</row>
    <row r="62" spans="1:30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</row>
    <row r="63" spans="1:30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</row>
    <row r="64" spans="1:30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</row>
    <row r="65" spans="1:30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</row>
    <row r="66" spans="1:30" ht="16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</row>
    <row r="67" spans="1:30" ht="16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</row>
    <row r="68" spans="1:30" ht="16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</row>
    <row r="69" spans="1:30" ht="17">
      <c r="A69" s="105" t="s">
        <v>282</v>
      </c>
    </row>
    <row r="70" spans="1:30" s="78" customFormat="1" ht="16">
      <c r="A70" s="80" t="s">
        <v>70</v>
      </c>
    </row>
    <row r="71" spans="1:30" s="78" customFormat="1" ht="16">
      <c r="A71" s="103" t="s">
        <v>71</v>
      </c>
      <c r="B71" s="103" t="s">
        <v>72</v>
      </c>
      <c r="C71" s="103" t="s">
        <v>73</v>
      </c>
    </row>
    <row r="72" spans="1:30">
      <c r="A72" s="122" t="s">
        <v>262</v>
      </c>
      <c r="B72" s="122">
        <v>3080</v>
      </c>
      <c r="C72" s="122">
        <v>3080</v>
      </c>
    </row>
    <row r="73" spans="1:30">
      <c r="A73" s="122" t="s">
        <v>263</v>
      </c>
      <c r="B73" s="122">
        <v>1880</v>
      </c>
      <c r="C73" s="122">
        <v>1880</v>
      </c>
    </row>
    <row r="74" spans="1:30">
      <c r="A74" s="122" t="s">
        <v>264</v>
      </c>
      <c r="B74" s="122">
        <v>2140</v>
      </c>
      <c r="C74" s="122">
        <v>2140</v>
      </c>
    </row>
    <row r="75" spans="1:30">
      <c r="A75" s="122" t="s">
        <v>265</v>
      </c>
      <c r="B75" s="122">
        <v>750</v>
      </c>
      <c r="C75" s="122">
        <v>750</v>
      </c>
    </row>
    <row r="76" spans="1:30">
      <c r="A76" s="122" t="s">
        <v>266</v>
      </c>
      <c r="B76" s="122">
        <v>3380</v>
      </c>
      <c r="C76" s="122">
        <v>3380</v>
      </c>
    </row>
    <row r="77" spans="1:30">
      <c r="A77" s="122" t="s">
        <v>267</v>
      </c>
      <c r="B77" s="122">
        <v>1130</v>
      </c>
      <c r="C77" s="122">
        <v>1130</v>
      </c>
    </row>
    <row r="78" spans="1:30">
      <c r="A78" s="90"/>
      <c r="B78" s="90"/>
      <c r="C78" s="90"/>
    </row>
    <row r="79" spans="1:30">
      <c r="A79" s="90"/>
      <c r="B79" s="90"/>
      <c r="C79" s="90"/>
    </row>
    <row r="81" spans="1:31" ht="17">
      <c r="A81" s="105" t="s">
        <v>247</v>
      </c>
    </row>
    <row r="82" spans="1:31">
      <c r="A82" s="95"/>
      <c r="B82" s="97" t="s">
        <v>74</v>
      </c>
      <c r="C82" s="97" t="s">
        <v>75</v>
      </c>
      <c r="D82" s="97" t="s">
        <v>76</v>
      </c>
      <c r="E82" s="97" t="s">
        <v>77</v>
      </c>
      <c r="F82" s="97" t="s">
        <v>78</v>
      </c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</row>
    <row r="83" spans="1:31">
      <c r="A83" s="95" t="s">
        <v>104</v>
      </c>
      <c r="B83" s="98">
        <v>0</v>
      </c>
      <c r="C83" s="98">
        <v>-0.66981100000000005</v>
      </c>
      <c r="D83" s="98">
        <v>-0.542906</v>
      </c>
      <c r="E83" s="98">
        <v>-0.19391700000000001</v>
      </c>
      <c r="F83" s="98">
        <v>-3.4379E-2</v>
      </c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</row>
    <row r="84" spans="1:31">
      <c r="A84" s="95" t="s">
        <v>105</v>
      </c>
      <c r="B84" s="98">
        <v>0</v>
      </c>
      <c r="C84" s="98">
        <v>0.33018900000000001</v>
      </c>
      <c r="D84" s="98">
        <v>-0.542906</v>
      </c>
      <c r="E84" s="98">
        <v>-0.19391700000000001</v>
      </c>
      <c r="F84" s="98">
        <v>-3.4379E-2</v>
      </c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</row>
    <row r="85" spans="1:31">
      <c r="A85" s="95" t="s">
        <v>106</v>
      </c>
      <c r="B85" s="98">
        <v>0</v>
      </c>
      <c r="C85" s="98">
        <v>0.33018900000000001</v>
      </c>
      <c r="D85" s="98">
        <v>0.457094</v>
      </c>
      <c r="E85" s="98">
        <v>-0.19391700000000001</v>
      </c>
      <c r="F85" s="98">
        <v>-3.4379E-2</v>
      </c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</row>
    <row r="86" spans="1:31">
      <c r="A86" s="95" t="s">
        <v>107</v>
      </c>
      <c r="B86" s="98">
        <v>0</v>
      </c>
      <c r="C86" s="98">
        <v>-0.15094299999999999</v>
      </c>
      <c r="D86" s="98">
        <v>-0.208957</v>
      </c>
      <c r="E86" s="98">
        <v>-0.36849500000000002</v>
      </c>
      <c r="F86" s="98">
        <v>0.111957</v>
      </c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</row>
    <row r="87" spans="1:31">
      <c r="A87" s="95" t="s">
        <v>108</v>
      </c>
      <c r="B87" s="98">
        <v>0</v>
      </c>
      <c r="C87" s="98">
        <v>0.15094299999999999</v>
      </c>
      <c r="D87" s="98">
        <v>0.208957</v>
      </c>
      <c r="E87" s="98">
        <v>0.36849500000000002</v>
      </c>
      <c r="F87" s="98">
        <v>0.88804300000000003</v>
      </c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</row>
    <row r="88" spans="1:31">
      <c r="A88" s="95" t="s">
        <v>109</v>
      </c>
      <c r="B88" s="98">
        <v>0</v>
      </c>
      <c r="C88" s="98">
        <v>-0.17924499999999999</v>
      </c>
      <c r="D88" s="98">
        <v>-0.248137</v>
      </c>
      <c r="E88" s="98">
        <v>-0.43758799999999998</v>
      </c>
      <c r="F88" s="98">
        <v>-7.7577999999999994E-2</v>
      </c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</row>
    <row r="89" spans="1:31">
      <c r="A89" s="93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</row>
    <row r="90" spans="1:31">
      <c r="A90" s="93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</row>
    <row r="91" spans="1:31">
      <c r="A91" s="93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</row>
    <row r="92" spans="1:31">
      <c r="A92" s="93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</row>
    <row r="93" spans="1:31">
      <c r="A93" s="93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</row>
    <row r="94" spans="1:31">
      <c r="A94" s="93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</row>
    <row r="95" spans="1:31">
      <c r="A95" s="93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</row>
    <row r="96" spans="1:31">
      <c r="A96" s="93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</row>
    <row r="97" spans="1:31">
      <c r="A97" s="93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</row>
    <row r="98" spans="1:31">
      <c r="A98" s="93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</row>
    <row r="99" spans="1:31">
      <c r="A99" s="93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</row>
    <row r="100" spans="1:31">
      <c r="A100" s="93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</row>
    <row r="101" spans="1:31">
      <c r="A101" s="93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</row>
    <row r="102" spans="1:31">
      <c r="A102" s="93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</row>
    <row r="103" spans="1:31">
      <c r="A103" s="93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</row>
    <row r="104" spans="1:31">
      <c r="A104" s="93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</row>
    <row r="105" spans="1:31">
      <c r="A105" s="93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</row>
    <row r="106" spans="1:31">
      <c r="A106" s="93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</row>
    <row r="107" spans="1:31">
      <c r="A107" s="93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</row>
    <row r="108" spans="1:31">
      <c r="A108" s="93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</row>
    <row r="109" spans="1:31">
      <c r="A109" s="93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</row>
    <row r="110" spans="1:31">
      <c r="A110" s="93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</row>
    <row r="111" spans="1:31">
      <c r="A111" s="93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</row>
    <row r="112" spans="1:31">
      <c r="A112" s="93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</row>
    <row r="113" spans="1:31">
      <c r="A113" s="93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</row>
    <row r="114" spans="1:31">
      <c r="A114" s="93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</row>
    <row r="115" spans="1:31">
      <c r="A115" s="93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</row>
    <row r="116" spans="1:31">
      <c r="A116" s="93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</row>
    <row r="117" spans="1:31">
      <c r="A117" s="93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</row>
    <row r="118" spans="1:31">
      <c r="A118" s="93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</row>
    <row r="119" spans="1:31">
      <c r="A119" s="93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</row>
    <row r="120" spans="1:31">
      <c r="A120" s="93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</row>
    <row r="121" spans="1:31">
      <c r="A121" s="93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</row>
    <row r="122" spans="1:31">
      <c r="A122" s="93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</row>
    <row r="123" spans="1:31">
      <c r="A123" s="93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</row>
    <row r="126" spans="1:31">
      <c r="A126" s="87" t="s">
        <v>249</v>
      </c>
    </row>
    <row r="127" spans="1:31">
      <c r="A127" s="9" t="s">
        <v>248</v>
      </c>
    </row>
    <row r="128" spans="1:31" ht="16">
      <c r="A128" s="81" t="s">
        <v>145</v>
      </c>
    </row>
    <row r="129" spans="1:1" ht="18">
      <c r="A129" s="82">
        <v>0</v>
      </c>
    </row>
    <row r="130" spans="1:1" ht="18">
      <c r="A130" s="82">
        <v>4.1666666666666699E-2</v>
      </c>
    </row>
    <row r="131" spans="1:1" ht="18">
      <c r="A131" s="82">
        <v>8.3333333333333301E-2</v>
      </c>
    </row>
    <row r="132" spans="1:1" ht="18">
      <c r="A132" s="82">
        <v>0.125</v>
      </c>
    </row>
    <row r="133" spans="1:1" ht="18">
      <c r="A133" s="82">
        <v>0.16666666666666699</v>
      </c>
    </row>
    <row r="134" spans="1:1" ht="18">
      <c r="A134" s="82">
        <v>0.20833333333333301</v>
      </c>
    </row>
    <row r="135" spans="1:1" ht="18">
      <c r="A135" s="82">
        <v>0.25</v>
      </c>
    </row>
    <row r="136" spans="1:1" ht="18">
      <c r="A136" s="82">
        <v>0.29166666666666702</v>
      </c>
    </row>
    <row r="137" spans="1:1" ht="16">
      <c r="A137" s="81" t="s">
        <v>146</v>
      </c>
    </row>
    <row r="138" spans="1:1" ht="18">
      <c r="A138" s="82">
        <v>0.5</v>
      </c>
    </row>
    <row r="139" spans="1:1" ht="18">
      <c r="A139" s="82">
        <v>0.54166666666666696</v>
      </c>
    </row>
    <row r="140" spans="1:1" ht="18">
      <c r="A140" s="82">
        <v>0.58333333333333304</v>
      </c>
    </row>
    <row r="141" spans="1:1" ht="18">
      <c r="A141" s="82">
        <v>0.625</v>
      </c>
    </row>
    <row r="142" spans="1:1" ht="18">
      <c r="A142" s="82">
        <v>0.83333333333333304</v>
      </c>
    </row>
    <row r="143" spans="1:1" ht="18">
      <c r="A143" s="82">
        <v>0.875</v>
      </c>
    </row>
    <row r="144" spans="1:1" ht="18">
      <c r="A144" s="82">
        <v>0.91666666666666696</v>
      </c>
    </row>
    <row r="145" spans="1:1" ht="18">
      <c r="A145" s="82">
        <v>0.95833333333333304</v>
      </c>
    </row>
    <row r="146" spans="1:1" ht="16">
      <c r="A146" s="81" t="s">
        <v>147</v>
      </c>
    </row>
    <row r="147" spans="1:1" ht="18">
      <c r="A147" s="82">
        <v>0.33333333333333298</v>
      </c>
    </row>
    <row r="148" spans="1:1" ht="18">
      <c r="A148" s="82">
        <v>0.375</v>
      </c>
    </row>
    <row r="149" spans="1:1" ht="18">
      <c r="A149" s="82">
        <v>0.41666666666666702</v>
      </c>
    </row>
    <row r="150" spans="1:1" ht="18">
      <c r="A150" s="82">
        <v>0.45833333333333298</v>
      </c>
    </row>
    <row r="151" spans="1:1" ht="18">
      <c r="A151" s="82">
        <v>0.66666666666666696</v>
      </c>
    </row>
    <row r="152" spans="1:1" ht="18">
      <c r="A152" s="82">
        <v>0.70833333333333304</v>
      </c>
    </row>
    <row r="153" spans="1:1" ht="18">
      <c r="A153" s="82">
        <v>0.75</v>
      </c>
    </row>
    <row r="154" spans="1:1" ht="18">
      <c r="A154" s="82">
        <v>0.79166666666666696</v>
      </c>
    </row>
    <row r="155" spans="1:1" ht="16">
      <c r="A155" s="81" t="s">
        <v>148</v>
      </c>
    </row>
    <row r="156" spans="1:1" ht="18">
      <c r="A156" s="82">
        <v>0</v>
      </c>
    </row>
    <row r="157" spans="1:1" ht="18">
      <c r="A157" s="82">
        <v>4.1666666666666699E-2</v>
      </c>
    </row>
    <row r="158" spans="1:1" ht="18">
      <c r="A158" s="82">
        <v>8.3333333333333301E-2</v>
      </c>
    </row>
    <row r="159" spans="1:1" ht="18">
      <c r="A159" s="82">
        <v>0.125</v>
      </c>
    </row>
    <row r="160" spans="1:1" ht="16">
      <c r="A160" s="81" t="s">
        <v>149</v>
      </c>
    </row>
    <row r="161" spans="1:1" ht="18">
      <c r="A161" s="82">
        <v>0.16666666666666699</v>
      </c>
    </row>
    <row r="162" spans="1:1" ht="18">
      <c r="A162" s="82">
        <v>0.20833333333333301</v>
      </c>
    </row>
    <row r="163" spans="1:1" ht="18">
      <c r="A163" s="82">
        <v>0.25</v>
      </c>
    </row>
    <row r="164" spans="1:1" ht="18">
      <c r="A164" s="82">
        <v>0.29166666666666702</v>
      </c>
    </row>
    <row r="165" spans="1:1" ht="16">
      <c r="A165" s="81" t="s">
        <v>150</v>
      </c>
    </row>
    <row r="166" spans="1:1" ht="18">
      <c r="A166" s="82">
        <v>0.33333333333333298</v>
      </c>
    </row>
    <row r="167" spans="1:1" ht="18">
      <c r="A167" s="82">
        <v>0.375</v>
      </c>
    </row>
    <row r="168" spans="1:1" ht="18">
      <c r="A168" s="82">
        <v>0.41666666666666702</v>
      </c>
    </row>
    <row r="169" spans="1:1" ht="18">
      <c r="A169" s="82">
        <v>0.45833333333333298</v>
      </c>
    </row>
    <row r="170" spans="1:1" ht="16">
      <c r="A170" s="81" t="s">
        <v>151</v>
      </c>
    </row>
    <row r="171" spans="1:1" ht="18">
      <c r="A171" s="82">
        <v>0.5</v>
      </c>
    </row>
    <row r="172" spans="1:1" ht="18">
      <c r="A172" s="82">
        <v>0.54166666666666696</v>
      </c>
    </row>
    <row r="173" spans="1:1" ht="18">
      <c r="A173" s="82">
        <v>0.58333333333333304</v>
      </c>
    </row>
    <row r="174" spans="1:1" ht="18">
      <c r="A174" s="82">
        <v>0.625</v>
      </c>
    </row>
    <row r="175" spans="1:1" ht="16">
      <c r="A175" s="81" t="s">
        <v>152</v>
      </c>
    </row>
    <row r="176" spans="1:1" ht="18">
      <c r="A176" s="82">
        <v>0.66666666666666696</v>
      </c>
    </row>
    <row r="177" spans="1:1" ht="18">
      <c r="A177" s="82">
        <v>0.70833333333333304</v>
      </c>
    </row>
    <row r="178" spans="1:1" ht="18">
      <c r="A178" s="82">
        <v>0.75</v>
      </c>
    </row>
    <row r="179" spans="1:1" ht="18">
      <c r="A179" s="82">
        <v>0.79166666666666696</v>
      </c>
    </row>
    <row r="180" spans="1:1" ht="16">
      <c r="A180" s="81" t="s">
        <v>153</v>
      </c>
    </row>
    <row r="181" spans="1:1" ht="18">
      <c r="A181" s="82">
        <v>0.83333333333333304</v>
      </c>
    </row>
    <row r="182" spans="1:1" ht="18">
      <c r="A182" s="82">
        <v>0.875</v>
      </c>
    </row>
    <row r="183" spans="1:1" ht="18">
      <c r="A183" s="82">
        <v>0.91666666666666696</v>
      </c>
    </row>
    <row r="184" spans="1:1" ht="18">
      <c r="A184" s="82">
        <v>0.95833333333333304</v>
      </c>
    </row>
  </sheetData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6"/>
  <sheetViews>
    <sheetView zoomScale="150" zoomScaleNormal="150" workbookViewId="0">
      <selection activeCell="E2" sqref="E2"/>
    </sheetView>
  </sheetViews>
  <sheetFormatPr baseColWidth="10" defaultColWidth="9" defaultRowHeight="15"/>
  <cols>
    <col min="1" max="2" width="13.33203125" customWidth="1"/>
    <col min="3" max="3" width="15.1640625" customWidth="1"/>
    <col min="4" max="4" width="18.83203125" customWidth="1"/>
    <col min="5" max="5" width="18.5" customWidth="1"/>
    <col min="6" max="6" width="13.33203125" customWidth="1"/>
    <col min="7" max="7" width="17.33203125" customWidth="1"/>
    <col min="8" max="8" width="13.6640625" customWidth="1"/>
    <col min="9" max="9" width="13.1640625" customWidth="1"/>
    <col min="10" max="10" width="12.33203125" customWidth="1"/>
    <col min="14" max="14" width="22.6640625" customWidth="1"/>
    <col min="15" max="15" width="30" customWidth="1"/>
    <col min="19" max="19" width="15.33203125" customWidth="1"/>
    <col min="20" max="20" width="16.1640625" customWidth="1"/>
  </cols>
  <sheetData>
    <row r="1" spans="1:12" ht="16">
      <c r="A1" s="68" t="s">
        <v>154</v>
      </c>
      <c r="B1" s="68" t="s">
        <v>0</v>
      </c>
      <c r="C1" s="125" t="s">
        <v>1</v>
      </c>
      <c r="D1" s="68" t="s">
        <v>155</v>
      </c>
      <c r="E1" s="125" t="s">
        <v>260</v>
      </c>
      <c r="F1" s="70" t="s">
        <v>157</v>
      </c>
      <c r="G1" s="70" t="s">
        <v>158</v>
      </c>
      <c r="H1" s="70" t="s">
        <v>159</v>
      </c>
    </row>
    <row r="2" spans="1:12" ht="16">
      <c r="A2" s="69">
        <v>0</v>
      </c>
      <c r="B2" s="13">
        <f t="array" ref="B2:C25">TRANSPOSE(B37:Y38)</f>
        <v>8967</v>
      </c>
      <c r="C2" s="13">
        <v>1059</v>
      </c>
      <c r="D2" s="4">
        <f>(E30+F30+G30)*B33</f>
        <v>6750</v>
      </c>
      <c r="E2" s="111">
        <f>B2-C2-D2</f>
        <v>1158</v>
      </c>
      <c r="F2">
        <f>B2-C2</f>
        <v>7908</v>
      </c>
      <c r="G2">
        <f>G33</f>
        <v>2025</v>
      </c>
      <c r="H2">
        <f>F2+G2</f>
        <v>9933</v>
      </c>
      <c r="I2" s="13"/>
      <c r="J2" s="13"/>
      <c r="K2" s="13">
        <f t="shared" ref="K2:K25" si="0">B2</f>
        <v>8967</v>
      </c>
      <c r="L2">
        <v>18896.52</v>
      </c>
    </row>
    <row r="3" spans="1:12" ht="16">
      <c r="A3" s="69">
        <f>A2+1</f>
        <v>1</v>
      </c>
      <c r="B3" s="13">
        <v>8989.5</v>
      </c>
      <c r="C3" s="13">
        <v>1032</v>
      </c>
      <c r="D3" s="4">
        <f>D2</f>
        <v>6750</v>
      </c>
      <c r="E3" s="111">
        <f t="shared" ref="E3:E25" si="1">B3-C3-D3</f>
        <v>1207.5</v>
      </c>
      <c r="F3">
        <f t="shared" ref="F3:F25" si="2">B3-C3</f>
        <v>7957.5</v>
      </c>
      <c r="G3">
        <f>G2</f>
        <v>2025</v>
      </c>
      <c r="H3">
        <f t="shared" ref="H3:H25" si="3">F3+G3</f>
        <v>9982.5</v>
      </c>
      <c r="I3" s="13"/>
      <c r="J3" s="13"/>
      <c r="K3" s="13">
        <f t="shared" si="0"/>
        <v>8989.5</v>
      </c>
      <c r="L3">
        <v>18926.61</v>
      </c>
    </row>
    <row r="4" spans="1:12" ht="16">
      <c r="A4" s="69">
        <f t="shared" ref="A4:A25" si="4">A3+1</f>
        <v>2</v>
      </c>
      <c r="B4" s="13">
        <v>8998.5</v>
      </c>
      <c r="C4" s="13">
        <v>999</v>
      </c>
      <c r="D4" s="4">
        <f t="shared" ref="D4:D25" si="5">D3</f>
        <v>6750</v>
      </c>
      <c r="E4" s="111">
        <f t="shared" si="1"/>
        <v>1249.5</v>
      </c>
      <c r="F4">
        <f t="shared" si="2"/>
        <v>7999.5</v>
      </c>
      <c r="G4">
        <f t="shared" ref="G4:G25" si="6">G3</f>
        <v>2025</v>
      </c>
      <c r="H4">
        <f t="shared" si="3"/>
        <v>10024.5</v>
      </c>
      <c r="I4" s="13"/>
      <c r="J4" s="13"/>
      <c r="K4" s="13">
        <f t="shared" si="0"/>
        <v>8998.5</v>
      </c>
      <c r="L4">
        <v>19046.97</v>
      </c>
    </row>
    <row r="5" spans="1:12" ht="16">
      <c r="A5" s="69">
        <f t="shared" si="4"/>
        <v>3</v>
      </c>
      <c r="B5" s="13">
        <v>9006</v>
      </c>
      <c r="C5" s="13">
        <v>966</v>
      </c>
      <c r="D5" s="4">
        <f t="shared" si="5"/>
        <v>6750</v>
      </c>
      <c r="E5" s="111">
        <f t="shared" si="1"/>
        <v>1290</v>
      </c>
      <c r="F5">
        <f t="shared" si="2"/>
        <v>8040</v>
      </c>
      <c r="G5">
        <f t="shared" si="6"/>
        <v>2025</v>
      </c>
      <c r="H5">
        <f t="shared" si="3"/>
        <v>10065</v>
      </c>
      <c r="I5" s="13"/>
      <c r="J5" s="13"/>
      <c r="K5" s="13">
        <f t="shared" si="0"/>
        <v>9006</v>
      </c>
      <c r="L5">
        <v>19257.599999999999</v>
      </c>
    </row>
    <row r="6" spans="1:12" ht="16">
      <c r="A6" s="69">
        <f t="shared" si="4"/>
        <v>4</v>
      </c>
      <c r="B6" s="13">
        <v>9028.5</v>
      </c>
      <c r="C6" s="13">
        <v>936</v>
      </c>
      <c r="D6" s="4">
        <f t="shared" si="5"/>
        <v>6750</v>
      </c>
      <c r="E6" s="111">
        <f t="shared" si="1"/>
        <v>1342.5</v>
      </c>
      <c r="F6">
        <f t="shared" si="2"/>
        <v>8092.5</v>
      </c>
      <c r="G6">
        <f t="shared" si="6"/>
        <v>2025</v>
      </c>
      <c r="H6">
        <f t="shared" si="3"/>
        <v>10117.5</v>
      </c>
      <c r="I6" s="13"/>
      <c r="J6" s="13"/>
      <c r="K6" s="13">
        <f t="shared" si="0"/>
        <v>9028.5</v>
      </c>
      <c r="L6">
        <v>19588.59</v>
      </c>
    </row>
    <row r="7" spans="1:12" ht="16">
      <c r="A7" s="69">
        <f t="shared" si="4"/>
        <v>5</v>
      </c>
      <c r="B7" s="13">
        <v>9079.5</v>
      </c>
      <c r="C7" s="13">
        <v>915</v>
      </c>
      <c r="D7" s="4">
        <f t="shared" si="5"/>
        <v>6750</v>
      </c>
      <c r="E7" s="111">
        <f t="shared" si="1"/>
        <v>1414.5</v>
      </c>
      <c r="F7">
        <f t="shared" si="2"/>
        <v>8164.5</v>
      </c>
      <c r="G7">
        <f t="shared" si="6"/>
        <v>2025</v>
      </c>
      <c r="H7">
        <f t="shared" si="3"/>
        <v>10189.5</v>
      </c>
      <c r="I7" s="13"/>
      <c r="J7" s="13"/>
      <c r="K7" s="13">
        <f t="shared" si="0"/>
        <v>9079.5</v>
      </c>
      <c r="L7">
        <v>20070.03</v>
      </c>
    </row>
    <row r="8" spans="1:12" ht="16">
      <c r="A8" s="69">
        <f t="shared" si="4"/>
        <v>6</v>
      </c>
      <c r="B8" s="13">
        <v>9102</v>
      </c>
      <c r="C8" s="13">
        <v>924</v>
      </c>
      <c r="D8" s="4">
        <f t="shared" si="5"/>
        <v>6750</v>
      </c>
      <c r="E8" s="111">
        <f t="shared" si="1"/>
        <v>1428</v>
      </c>
      <c r="F8">
        <f t="shared" si="2"/>
        <v>8178</v>
      </c>
      <c r="G8">
        <f t="shared" si="6"/>
        <v>2025</v>
      </c>
      <c r="H8">
        <f t="shared" si="3"/>
        <v>10203</v>
      </c>
      <c r="I8" s="13"/>
      <c r="J8" s="13"/>
      <c r="K8" s="13">
        <f t="shared" si="0"/>
        <v>9102</v>
      </c>
      <c r="L8">
        <v>20671.830000000002</v>
      </c>
    </row>
    <row r="9" spans="1:12" ht="16">
      <c r="A9" s="69">
        <f t="shared" si="4"/>
        <v>7</v>
      </c>
      <c r="B9" s="13">
        <v>9081</v>
      </c>
      <c r="C9" s="13">
        <v>975</v>
      </c>
      <c r="D9" s="4">
        <f t="shared" si="5"/>
        <v>6750</v>
      </c>
      <c r="E9" s="111">
        <f t="shared" si="1"/>
        <v>1356</v>
      </c>
      <c r="F9">
        <f t="shared" si="2"/>
        <v>8106</v>
      </c>
      <c r="G9">
        <f t="shared" si="6"/>
        <v>2025</v>
      </c>
      <c r="H9">
        <f t="shared" si="3"/>
        <v>10131</v>
      </c>
      <c r="I9" s="13"/>
      <c r="J9" s="13"/>
      <c r="K9" s="13">
        <f t="shared" si="0"/>
        <v>9081</v>
      </c>
      <c r="L9">
        <v>21303.72</v>
      </c>
    </row>
    <row r="10" spans="1:12" ht="16">
      <c r="A10" s="69">
        <f t="shared" si="4"/>
        <v>8</v>
      </c>
      <c r="B10" s="13">
        <v>9082.5</v>
      </c>
      <c r="C10" s="13">
        <v>1062</v>
      </c>
      <c r="D10" s="4">
        <f t="shared" si="5"/>
        <v>6750</v>
      </c>
      <c r="E10" s="111">
        <f t="shared" si="1"/>
        <v>1270.5</v>
      </c>
      <c r="F10">
        <f t="shared" si="2"/>
        <v>8020.5</v>
      </c>
      <c r="G10">
        <f t="shared" si="6"/>
        <v>2025</v>
      </c>
      <c r="H10">
        <f t="shared" si="3"/>
        <v>10045.5</v>
      </c>
      <c r="I10" s="13"/>
      <c r="J10" s="13"/>
      <c r="K10" s="13">
        <f t="shared" si="0"/>
        <v>9082.5</v>
      </c>
      <c r="L10">
        <v>21694.89</v>
      </c>
    </row>
    <row r="11" spans="1:12" ht="16">
      <c r="A11" s="69">
        <f t="shared" si="4"/>
        <v>9</v>
      </c>
      <c r="B11" s="13">
        <v>9099</v>
      </c>
      <c r="C11" s="13">
        <v>1164</v>
      </c>
      <c r="D11" s="4">
        <f t="shared" si="5"/>
        <v>6750</v>
      </c>
      <c r="E11" s="111">
        <f t="shared" si="1"/>
        <v>1185</v>
      </c>
      <c r="F11">
        <f t="shared" si="2"/>
        <v>7935</v>
      </c>
      <c r="G11">
        <f t="shared" si="6"/>
        <v>2025</v>
      </c>
      <c r="H11">
        <f t="shared" si="3"/>
        <v>9960</v>
      </c>
      <c r="I11" s="13"/>
      <c r="J11" s="13"/>
      <c r="K11" s="13">
        <f t="shared" si="0"/>
        <v>9099</v>
      </c>
      <c r="L11">
        <v>21694.89</v>
      </c>
    </row>
    <row r="12" spans="1:12" ht="16">
      <c r="A12" s="69">
        <f t="shared" si="4"/>
        <v>10</v>
      </c>
      <c r="B12" s="13">
        <v>9099</v>
      </c>
      <c r="C12" s="13">
        <v>1260</v>
      </c>
      <c r="D12" s="4">
        <f t="shared" si="5"/>
        <v>6750</v>
      </c>
      <c r="E12" s="111">
        <f t="shared" si="1"/>
        <v>1089</v>
      </c>
      <c r="F12">
        <f t="shared" si="2"/>
        <v>7839</v>
      </c>
      <c r="G12">
        <f t="shared" si="6"/>
        <v>2025</v>
      </c>
      <c r="H12">
        <f t="shared" si="3"/>
        <v>9864</v>
      </c>
      <c r="I12" s="13"/>
      <c r="J12" s="13"/>
      <c r="K12" s="13">
        <f t="shared" si="0"/>
        <v>9099</v>
      </c>
      <c r="L12">
        <v>21243.54</v>
      </c>
    </row>
    <row r="13" spans="1:12" ht="16">
      <c r="A13" s="69">
        <f t="shared" si="4"/>
        <v>11</v>
      </c>
      <c r="B13" s="13">
        <v>9045</v>
      </c>
      <c r="C13" s="13">
        <v>1335</v>
      </c>
      <c r="D13" s="4">
        <f t="shared" si="5"/>
        <v>6750</v>
      </c>
      <c r="E13" s="111">
        <f t="shared" si="1"/>
        <v>960</v>
      </c>
      <c r="F13">
        <f t="shared" si="2"/>
        <v>7710</v>
      </c>
      <c r="G13">
        <f t="shared" si="6"/>
        <v>2025</v>
      </c>
      <c r="H13">
        <f t="shared" si="3"/>
        <v>9735</v>
      </c>
      <c r="I13" s="13"/>
      <c r="J13" s="13"/>
      <c r="K13" s="13">
        <f t="shared" si="0"/>
        <v>9045</v>
      </c>
      <c r="L13">
        <v>20551.47</v>
      </c>
    </row>
    <row r="14" spans="1:12" ht="16">
      <c r="A14" s="69">
        <f t="shared" si="4"/>
        <v>12</v>
      </c>
      <c r="B14" s="13">
        <v>9004.5</v>
      </c>
      <c r="C14" s="13">
        <v>1380</v>
      </c>
      <c r="D14" s="4">
        <f t="shared" si="5"/>
        <v>6750</v>
      </c>
      <c r="E14" s="111">
        <f t="shared" si="1"/>
        <v>874.5</v>
      </c>
      <c r="F14">
        <f t="shared" si="2"/>
        <v>7624.5</v>
      </c>
      <c r="G14">
        <f t="shared" si="6"/>
        <v>2025</v>
      </c>
      <c r="H14">
        <f t="shared" si="3"/>
        <v>9649.5</v>
      </c>
      <c r="I14" s="13"/>
      <c r="J14" s="13"/>
      <c r="K14" s="13">
        <f t="shared" si="0"/>
        <v>9004.5</v>
      </c>
      <c r="L14">
        <v>19919.580000000002</v>
      </c>
    </row>
    <row r="15" spans="1:12" ht="16">
      <c r="A15" s="69">
        <f t="shared" si="4"/>
        <v>13</v>
      </c>
      <c r="B15" s="13">
        <v>9031.5</v>
      </c>
      <c r="C15" s="13">
        <v>1392</v>
      </c>
      <c r="D15" s="4">
        <f t="shared" si="5"/>
        <v>6750</v>
      </c>
      <c r="E15" s="111">
        <f t="shared" si="1"/>
        <v>889.5</v>
      </c>
      <c r="F15">
        <f t="shared" si="2"/>
        <v>7639.5</v>
      </c>
      <c r="G15">
        <f t="shared" si="6"/>
        <v>2025</v>
      </c>
      <c r="H15">
        <f t="shared" si="3"/>
        <v>9664.5</v>
      </c>
      <c r="I15" s="13"/>
      <c r="J15" s="13"/>
      <c r="K15" s="13">
        <f t="shared" si="0"/>
        <v>9031.5</v>
      </c>
      <c r="L15">
        <v>19678.86</v>
      </c>
    </row>
    <row r="16" spans="1:12" ht="16">
      <c r="A16" s="69">
        <f t="shared" si="4"/>
        <v>14</v>
      </c>
      <c r="B16" s="13">
        <v>9139.5</v>
      </c>
      <c r="C16" s="13">
        <v>1374</v>
      </c>
      <c r="D16" s="4">
        <f t="shared" si="5"/>
        <v>6750</v>
      </c>
      <c r="E16" s="111">
        <f t="shared" si="1"/>
        <v>1015.5</v>
      </c>
      <c r="F16">
        <f t="shared" si="2"/>
        <v>7765.5</v>
      </c>
      <c r="G16">
        <f t="shared" si="6"/>
        <v>2025</v>
      </c>
      <c r="H16">
        <f t="shared" si="3"/>
        <v>9790.5</v>
      </c>
      <c r="I16" s="13"/>
      <c r="J16" s="13"/>
      <c r="K16" s="13">
        <f t="shared" si="0"/>
        <v>9139.5</v>
      </c>
      <c r="L16">
        <v>19979.759999999998</v>
      </c>
    </row>
    <row r="17" spans="1:12" ht="16">
      <c r="A17" s="69">
        <f t="shared" si="4"/>
        <v>15</v>
      </c>
      <c r="B17" s="13">
        <v>9315</v>
      </c>
      <c r="C17" s="13">
        <v>1326</v>
      </c>
      <c r="D17" s="4">
        <f t="shared" si="5"/>
        <v>6750</v>
      </c>
      <c r="E17" s="111">
        <f t="shared" si="1"/>
        <v>1239</v>
      </c>
      <c r="F17">
        <f t="shared" si="2"/>
        <v>7989</v>
      </c>
      <c r="G17">
        <f t="shared" si="6"/>
        <v>2025</v>
      </c>
      <c r="H17">
        <f t="shared" si="3"/>
        <v>10014</v>
      </c>
      <c r="I17" s="13"/>
      <c r="J17" s="13"/>
      <c r="K17" s="13">
        <f t="shared" si="0"/>
        <v>9315</v>
      </c>
      <c r="L17">
        <v>20611.650000000001</v>
      </c>
    </row>
    <row r="18" spans="1:12" ht="16">
      <c r="A18" s="69">
        <f t="shared" si="4"/>
        <v>16</v>
      </c>
      <c r="B18" s="13">
        <v>9555</v>
      </c>
      <c r="C18" s="13">
        <v>1248</v>
      </c>
      <c r="D18" s="4">
        <f t="shared" si="5"/>
        <v>6750</v>
      </c>
      <c r="E18" s="111">
        <f t="shared" si="1"/>
        <v>1557</v>
      </c>
      <c r="F18">
        <f t="shared" si="2"/>
        <v>8307</v>
      </c>
      <c r="G18">
        <f t="shared" si="6"/>
        <v>2025</v>
      </c>
      <c r="H18">
        <f t="shared" si="3"/>
        <v>10332</v>
      </c>
      <c r="I18" s="13"/>
      <c r="J18" s="13"/>
      <c r="K18" s="13">
        <f t="shared" si="0"/>
        <v>9555</v>
      </c>
      <c r="L18">
        <v>21183.360000000001</v>
      </c>
    </row>
    <row r="19" spans="1:12" ht="16">
      <c r="A19" s="69">
        <f t="shared" si="4"/>
        <v>17</v>
      </c>
      <c r="B19" s="13">
        <v>9787.5</v>
      </c>
      <c r="C19" s="13">
        <v>1164</v>
      </c>
      <c r="D19" s="4">
        <f t="shared" si="5"/>
        <v>6750</v>
      </c>
      <c r="E19" s="111">
        <f t="shared" si="1"/>
        <v>1873.5</v>
      </c>
      <c r="F19">
        <f t="shared" si="2"/>
        <v>8623.5</v>
      </c>
      <c r="G19">
        <f t="shared" si="6"/>
        <v>2025</v>
      </c>
      <c r="H19">
        <f t="shared" si="3"/>
        <v>10648.5</v>
      </c>
      <c r="I19" s="13"/>
      <c r="J19" s="13"/>
      <c r="K19" s="13">
        <f t="shared" si="0"/>
        <v>9787.5</v>
      </c>
      <c r="L19">
        <v>21273.63</v>
      </c>
    </row>
    <row r="20" spans="1:12" ht="16">
      <c r="A20" s="69">
        <f t="shared" si="4"/>
        <v>18</v>
      </c>
      <c r="B20" s="13">
        <v>9936</v>
      </c>
      <c r="C20" s="13">
        <v>1089</v>
      </c>
      <c r="D20" s="4">
        <f t="shared" si="5"/>
        <v>6750</v>
      </c>
      <c r="E20" s="111">
        <f t="shared" si="1"/>
        <v>2097</v>
      </c>
      <c r="F20">
        <f t="shared" si="2"/>
        <v>8847</v>
      </c>
      <c r="G20">
        <f t="shared" si="6"/>
        <v>2025</v>
      </c>
      <c r="H20">
        <f t="shared" si="3"/>
        <v>10872</v>
      </c>
      <c r="I20" s="13"/>
      <c r="J20" s="13"/>
      <c r="K20" s="13">
        <f t="shared" si="0"/>
        <v>9936</v>
      </c>
      <c r="L20">
        <v>20792.189999999999</v>
      </c>
    </row>
    <row r="21" spans="1:12" ht="16">
      <c r="A21" s="69">
        <f t="shared" si="4"/>
        <v>19</v>
      </c>
      <c r="B21" s="13">
        <v>9957</v>
      </c>
      <c r="C21" s="13">
        <v>1044</v>
      </c>
      <c r="D21" s="4">
        <f t="shared" si="5"/>
        <v>6750</v>
      </c>
      <c r="E21" s="111">
        <f t="shared" si="1"/>
        <v>2163</v>
      </c>
      <c r="F21">
        <f t="shared" si="2"/>
        <v>8913</v>
      </c>
      <c r="G21">
        <f t="shared" si="6"/>
        <v>2025</v>
      </c>
      <c r="H21">
        <f t="shared" si="3"/>
        <v>10938</v>
      </c>
      <c r="I21" s="13"/>
      <c r="J21" s="13"/>
      <c r="K21" s="13">
        <f t="shared" si="0"/>
        <v>9957</v>
      </c>
      <c r="L21">
        <v>20039.939999999999</v>
      </c>
    </row>
    <row r="22" spans="1:12" ht="16">
      <c r="A22" s="69">
        <f t="shared" si="4"/>
        <v>20</v>
      </c>
      <c r="B22" s="13">
        <v>9849</v>
      </c>
      <c r="C22" s="13">
        <v>1026</v>
      </c>
      <c r="D22" s="4">
        <f t="shared" si="5"/>
        <v>6750</v>
      </c>
      <c r="E22" s="111">
        <f t="shared" si="1"/>
        <v>2073</v>
      </c>
      <c r="F22">
        <f t="shared" si="2"/>
        <v>8823</v>
      </c>
      <c r="G22">
        <f t="shared" si="6"/>
        <v>2025</v>
      </c>
      <c r="H22">
        <f t="shared" si="3"/>
        <v>10848</v>
      </c>
      <c r="I22" s="13"/>
      <c r="J22" s="13"/>
      <c r="K22" s="13">
        <f t="shared" si="0"/>
        <v>9849</v>
      </c>
      <c r="L22">
        <v>19197.419999999998</v>
      </c>
    </row>
    <row r="23" spans="1:12" ht="16">
      <c r="A23" s="69">
        <f t="shared" si="4"/>
        <v>21</v>
      </c>
      <c r="B23" s="13">
        <v>9625.5</v>
      </c>
      <c r="C23" s="13">
        <v>1029</v>
      </c>
      <c r="D23" s="4">
        <f t="shared" si="5"/>
        <v>6750</v>
      </c>
      <c r="E23" s="111">
        <f t="shared" si="1"/>
        <v>1846.5</v>
      </c>
      <c r="F23">
        <f t="shared" si="2"/>
        <v>8596.5</v>
      </c>
      <c r="G23">
        <f t="shared" si="6"/>
        <v>2025</v>
      </c>
      <c r="H23">
        <f t="shared" si="3"/>
        <v>10621.5</v>
      </c>
      <c r="I23" s="13"/>
      <c r="J23" s="13"/>
      <c r="K23" s="13">
        <f t="shared" si="0"/>
        <v>9625.5</v>
      </c>
      <c r="L23">
        <v>18505.349999999999</v>
      </c>
    </row>
    <row r="24" spans="1:12" ht="16">
      <c r="A24" s="69">
        <f t="shared" si="4"/>
        <v>22</v>
      </c>
      <c r="B24" s="13">
        <v>9343.5</v>
      </c>
      <c r="C24" s="13">
        <v>1041</v>
      </c>
      <c r="D24" s="4">
        <f t="shared" si="5"/>
        <v>6750</v>
      </c>
      <c r="E24" s="111">
        <f t="shared" si="1"/>
        <v>1552.5</v>
      </c>
      <c r="F24">
        <f t="shared" si="2"/>
        <v>8302.5</v>
      </c>
      <c r="G24">
        <f t="shared" si="6"/>
        <v>2025</v>
      </c>
      <c r="H24">
        <f t="shared" si="3"/>
        <v>10327.5</v>
      </c>
      <c r="I24" s="13"/>
      <c r="J24" s="13"/>
      <c r="K24" s="13">
        <f t="shared" si="0"/>
        <v>9343.5</v>
      </c>
      <c r="L24">
        <v>17993.82</v>
      </c>
    </row>
    <row r="25" spans="1:12" ht="16">
      <c r="A25" s="69">
        <f t="shared" si="4"/>
        <v>23</v>
      </c>
      <c r="B25" s="13">
        <v>9139.5</v>
      </c>
      <c r="C25" s="13">
        <v>1059</v>
      </c>
      <c r="D25" s="4">
        <f t="shared" si="5"/>
        <v>6750</v>
      </c>
      <c r="E25" s="111">
        <f t="shared" si="1"/>
        <v>1330.5</v>
      </c>
      <c r="F25">
        <f t="shared" si="2"/>
        <v>8080.5</v>
      </c>
      <c r="G25">
        <f t="shared" si="6"/>
        <v>2025</v>
      </c>
      <c r="H25">
        <f t="shared" si="3"/>
        <v>10105.5</v>
      </c>
      <c r="I25" s="13"/>
      <c r="J25" s="13"/>
      <c r="K25" s="13">
        <f t="shared" si="0"/>
        <v>9139.5</v>
      </c>
      <c r="L25">
        <v>17753.099999999999</v>
      </c>
    </row>
    <row r="26" spans="1:12">
      <c r="C26" s="60"/>
      <c r="G26" s="6" t="s">
        <v>160</v>
      </c>
      <c r="H26" s="6">
        <f>MAX(H2:H25)</f>
        <v>10938</v>
      </c>
      <c r="I26" s="9" t="s">
        <v>161</v>
      </c>
      <c r="J26" s="9" t="s">
        <v>280</v>
      </c>
    </row>
    <row r="27" spans="1:12" ht="21">
      <c r="A27" s="4" t="s">
        <v>162</v>
      </c>
      <c r="B27" s="4" t="s">
        <v>163</v>
      </c>
      <c r="C27" s="60"/>
      <c r="G27" s="96" t="s">
        <v>252</v>
      </c>
      <c r="H27" s="6">
        <f>H26-E30-G29</f>
        <v>1938</v>
      </c>
      <c r="I27" s="6">
        <f>H27/F28</f>
        <v>6.46</v>
      </c>
      <c r="J27" s="123">
        <f>CEILING(I27,1)</f>
        <v>7</v>
      </c>
    </row>
    <row r="28" spans="1:12" ht="16">
      <c r="A28" s="4" t="s">
        <v>15</v>
      </c>
      <c r="B28" s="22">
        <f t="shared" ref="B28:B29" si="7">D41</f>
        <v>600</v>
      </c>
      <c r="C28" s="60"/>
      <c r="D28" s="6" t="s">
        <v>164</v>
      </c>
      <c r="E28" s="6">
        <f t="array" ref="E28:J28">TRANSPOSE(B28:B33)</f>
        <v>600</v>
      </c>
      <c r="F28" s="6">
        <v>300</v>
      </c>
      <c r="G28" s="71">
        <v>0</v>
      </c>
      <c r="H28" s="71">
        <v>900</v>
      </c>
      <c r="I28">
        <v>15</v>
      </c>
      <c r="J28">
        <v>0.5</v>
      </c>
    </row>
    <row r="29" spans="1:12" ht="16">
      <c r="A29" s="4" t="s">
        <v>17</v>
      </c>
      <c r="B29" s="22">
        <f t="shared" si="7"/>
        <v>300</v>
      </c>
      <c r="C29" s="60"/>
      <c r="D29" s="6" t="s">
        <v>165</v>
      </c>
      <c r="E29" s="6">
        <f>F41</f>
        <v>9000</v>
      </c>
      <c r="F29" s="6">
        <f>F42</f>
        <v>4500</v>
      </c>
      <c r="G29" s="6">
        <v>0</v>
      </c>
      <c r="H29" s="6"/>
    </row>
    <row r="30" spans="1:12" ht="16">
      <c r="A30" s="29"/>
      <c r="B30" s="22"/>
      <c r="C30" s="60"/>
      <c r="D30" s="6" t="s">
        <v>166</v>
      </c>
      <c r="E30" s="6">
        <f>E29</f>
        <v>9000</v>
      </c>
      <c r="F30" s="6">
        <f>F31*F28</f>
        <v>4500</v>
      </c>
      <c r="G30" s="6">
        <v>0</v>
      </c>
      <c r="H30" s="6">
        <f>(E30+F30+G30)*0.5</f>
        <v>6750</v>
      </c>
    </row>
    <row r="31" spans="1:12" ht="31">
      <c r="A31" s="4" t="s">
        <v>167</v>
      </c>
      <c r="B31" s="4">
        <f>SUM(B28:B30)</f>
        <v>900</v>
      </c>
      <c r="C31" s="60"/>
      <c r="D31" s="6" t="s">
        <v>168</v>
      </c>
      <c r="E31" s="6">
        <f>E41</f>
        <v>15</v>
      </c>
      <c r="F31" s="124">
        <f>E31</f>
        <v>15</v>
      </c>
      <c r="G31" s="6">
        <f>E46</f>
        <v>0</v>
      </c>
      <c r="H31" s="6"/>
      <c r="J31">
        <f>E31</f>
        <v>15</v>
      </c>
    </row>
    <row r="32" spans="1:12" ht="16">
      <c r="A32" s="4" t="s">
        <v>5</v>
      </c>
      <c r="B32" s="22">
        <f>$E$41</f>
        <v>15</v>
      </c>
      <c r="C32" s="60"/>
      <c r="E32" s="72"/>
      <c r="G32" s="73" t="str">
        <f>'0.输入区'!C25</f>
        <v>正备用</v>
      </c>
    </row>
    <row r="33" spans="1:25" ht="16">
      <c r="A33" s="4" t="s">
        <v>8</v>
      </c>
      <c r="B33" s="22">
        <v>0.5</v>
      </c>
      <c r="C33" s="60"/>
      <c r="E33" s="74"/>
      <c r="G33" s="75">
        <f>'0.输入区'!C26</f>
        <v>2025</v>
      </c>
      <c r="H33" s="76"/>
      <c r="I33" s="1">
        <f>MAX(F2:F25)</f>
        <v>8913</v>
      </c>
      <c r="J33" s="76"/>
    </row>
    <row r="34" spans="1:25">
      <c r="C34" s="60"/>
      <c r="G34" s="73" t="str">
        <f>'0.输入区'!C27</f>
        <v>负备用</v>
      </c>
    </row>
    <row r="35" spans="1:25" ht="16">
      <c r="C35" s="60"/>
      <c r="G35" s="75">
        <f>'0.输入区'!C28</f>
        <v>675</v>
      </c>
    </row>
    <row r="36" spans="1:25">
      <c r="C36" s="60"/>
    </row>
    <row r="37" spans="1:25" ht="16">
      <c r="A37" s="36" t="str">
        <f>'0.输入区'!A3</f>
        <v>用电负荷</v>
      </c>
      <c r="B37" s="37">
        <f>'0.输入区'!B3</f>
        <v>8967</v>
      </c>
      <c r="C37" s="37">
        <f>'0.输入区'!C3</f>
        <v>8989.5</v>
      </c>
      <c r="D37" s="37">
        <f>'0.输入区'!D3</f>
        <v>8998.5</v>
      </c>
      <c r="E37" s="37">
        <f>'0.输入区'!E3</f>
        <v>9006</v>
      </c>
      <c r="F37" s="37">
        <f>'0.输入区'!F3</f>
        <v>9028.5</v>
      </c>
      <c r="G37" s="37">
        <f>'0.输入区'!G3</f>
        <v>9079.5</v>
      </c>
      <c r="H37" s="37">
        <f>'0.输入区'!H3</f>
        <v>9102</v>
      </c>
      <c r="I37" s="37">
        <f>'0.输入区'!I3</f>
        <v>9081</v>
      </c>
      <c r="J37" s="37">
        <f>'0.输入区'!J3</f>
        <v>9082.5</v>
      </c>
      <c r="K37" s="37">
        <f>'0.输入区'!K3</f>
        <v>9099</v>
      </c>
      <c r="L37" s="37">
        <f>'0.输入区'!L3</f>
        <v>9099</v>
      </c>
      <c r="M37" s="37">
        <f>'0.输入区'!M3</f>
        <v>9045</v>
      </c>
      <c r="N37" s="37">
        <f>'0.输入区'!N3</f>
        <v>9004.5</v>
      </c>
      <c r="O37" s="37">
        <f>'0.输入区'!O3</f>
        <v>9031.5</v>
      </c>
      <c r="P37" s="37">
        <f>'0.输入区'!P3</f>
        <v>9139.5</v>
      </c>
      <c r="Q37" s="37">
        <f>'0.输入区'!Q3</f>
        <v>9315</v>
      </c>
      <c r="R37" s="37">
        <f>'0.输入区'!R3</f>
        <v>9555</v>
      </c>
      <c r="S37" s="37">
        <f>'0.输入区'!S3</f>
        <v>9787.5</v>
      </c>
      <c r="T37" s="37">
        <f>'0.输入区'!T3</f>
        <v>9936</v>
      </c>
      <c r="U37" s="37">
        <f>'0.输入区'!U3</f>
        <v>9957</v>
      </c>
      <c r="V37" s="37">
        <f>'0.输入区'!V3</f>
        <v>9849</v>
      </c>
      <c r="W37" s="37">
        <f>'0.输入区'!W3</f>
        <v>9625.5</v>
      </c>
      <c r="X37" s="37">
        <f>'0.输入区'!X3</f>
        <v>9343.5</v>
      </c>
      <c r="Y37" s="37">
        <f>'0.输入区'!Y3</f>
        <v>9139.5</v>
      </c>
    </row>
    <row r="38" spans="1:25" ht="16">
      <c r="A38" s="36" t="str">
        <f>'0.输入区'!A4</f>
        <v>新能源</v>
      </c>
      <c r="B38" s="37">
        <f>'0.输入区'!B4</f>
        <v>1059</v>
      </c>
      <c r="C38" s="37">
        <f>'0.输入区'!C4</f>
        <v>1032</v>
      </c>
      <c r="D38" s="37">
        <f>'0.输入区'!D4</f>
        <v>999</v>
      </c>
      <c r="E38" s="37">
        <f>'0.输入区'!E4</f>
        <v>966</v>
      </c>
      <c r="F38" s="37">
        <f>'0.输入区'!F4</f>
        <v>936</v>
      </c>
      <c r="G38" s="37">
        <f>'0.输入区'!G4</f>
        <v>915</v>
      </c>
      <c r="H38" s="37">
        <f>'0.输入区'!H4</f>
        <v>924</v>
      </c>
      <c r="I38" s="37">
        <f>'0.输入区'!I4</f>
        <v>975</v>
      </c>
      <c r="J38" s="37">
        <f>'0.输入区'!J4</f>
        <v>1062</v>
      </c>
      <c r="K38" s="37">
        <f>'0.输入区'!K4</f>
        <v>1164</v>
      </c>
      <c r="L38" s="37">
        <f>'0.输入区'!L4</f>
        <v>1260</v>
      </c>
      <c r="M38" s="37">
        <f>'0.输入区'!M4</f>
        <v>1335</v>
      </c>
      <c r="N38" s="37">
        <f>'0.输入区'!N4</f>
        <v>1380</v>
      </c>
      <c r="O38" s="37">
        <f>'0.输入区'!O4</f>
        <v>1392</v>
      </c>
      <c r="P38" s="37">
        <f>'0.输入区'!P4</f>
        <v>1374</v>
      </c>
      <c r="Q38" s="37">
        <f>'0.输入区'!Q4</f>
        <v>1326</v>
      </c>
      <c r="R38" s="37">
        <f>'0.输入区'!R4</f>
        <v>1248</v>
      </c>
      <c r="S38" s="37">
        <f>'0.输入区'!S4</f>
        <v>1164</v>
      </c>
      <c r="T38" s="37">
        <f>'0.输入区'!T4</f>
        <v>1089</v>
      </c>
      <c r="U38" s="37">
        <f>'0.输入区'!U4</f>
        <v>1044</v>
      </c>
      <c r="V38" s="37">
        <f>'0.输入区'!V4</f>
        <v>1026</v>
      </c>
      <c r="W38" s="37">
        <f>'0.输入区'!W4</f>
        <v>1029</v>
      </c>
      <c r="X38" s="37">
        <f>'0.输入区'!X4</f>
        <v>1041</v>
      </c>
      <c r="Y38" s="37">
        <f>'0.输入区'!Y4</f>
        <v>1059</v>
      </c>
    </row>
    <row r="39" spans="1:25">
      <c r="C39" s="60"/>
    </row>
    <row r="40" spans="1:25" ht="16">
      <c r="A40" s="36" t="str">
        <f>'0.输入区'!A7</f>
        <v>名称</v>
      </c>
      <c r="B40" s="36" t="str">
        <f>'0.输入区'!B7</f>
        <v>节点</v>
      </c>
      <c r="C40" s="36" t="str">
        <f>'0.输入区'!C7</f>
        <v>机组类型</v>
      </c>
      <c r="D40" s="36" t="str">
        <f>'0.输入区'!D7</f>
        <v>装机容量(MW)</v>
      </c>
      <c r="E40" s="36" t="str">
        <f>'0.输入区'!E7</f>
        <v>数量</v>
      </c>
      <c r="F40" s="36" t="str">
        <f>'0.输入区'!F7</f>
        <v>总装机容量(MW)</v>
      </c>
      <c r="G40" s="36" t="str">
        <f>'0.输入区'!G7</f>
        <v>空载成本(元/小时)</v>
      </c>
      <c r="H40" s="36" t="str">
        <f>'0.输入区'!H7</f>
        <v>最大出力系数</v>
      </c>
      <c r="I40" s="36" t="str">
        <f>'0.输入区'!I7</f>
        <v>最小出力系数</v>
      </c>
      <c r="J40" s="36" t="str">
        <f>'0.输入区'!J7</f>
        <v>气耗(m³/MWh)</v>
      </c>
      <c r="K40" s="36" t="str">
        <f>'0.输入区'!K7</f>
        <v>核定煤耗二次系数</v>
      </c>
      <c r="L40" s="36" t="str">
        <f>'0.输入区'!L7</f>
        <v>核定煤耗一次系数</v>
      </c>
      <c r="M40" s="36" t="str">
        <f>'0.输入区'!M7</f>
        <v>核定煤耗常量项</v>
      </c>
      <c r="N40" s="36" t="str">
        <f>'0.输入区'!N7</f>
        <v>核定二氧化碳单位排放成本(元/MWh)</v>
      </c>
      <c r="O40" s="36" t="str">
        <f>'0.输入区'!O7</f>
        <v>核定排污单位排放成本(元/MWh)</v>
      </c>
    </row>
    <row r="41" spans="1:25" ht="16">
      <c r="A41" s="36" t="str">
        <f>'0.输入区'!A8</f>
        <v>G1</v>
      </c>
      <c r="B41" s="36">
        <f>'0.输入区'!B8</f>
        <v>1</v>
      </c>
      <c r="C41" s="36" t="str">
        <f>'0.输入区'!C8</f>
        <v>燃煤</v>
      </c>
      <c r="D41" s="36">
        <f>'0.输入区'!D8</f>
        <v>600</v>
      </c>
      <c r="E41" s="36">
        <f>'0.输入区'!E8</f>
        <v>15</v>
      </c>
      <c r="F41" s="36">
        <f>'0.输入区'!F8</f>
        <v>9000</v>
      </c>
      <c r="G41" s="36">
        <f>'0.输入区'!G8</f>
        <v>3600</v>
      </c>
      <c r="H41" s="36">
        <f>'0.输入区'!H8</f>
        <v>1</v>
      </c>
      <c r="I41" s="36">
        <f>'0.输入区'!I8</f>
        <v>0.5</v>
      </c>
      <c r="J41" s="36" t="str">
        <f>'0.输入区'!J8</f>
        <v>-</v>
      </c>
      <c r="K41" s="36">
        <f>'0.输入区'!K8</f>
        <v>1.27E-4</v>
      </c>
      <c r="L41" s="36">
        <f>'0.输入区'!L8</f>
        <v>0.2266</v>
      </c>
      <c r="M41" s="36">
        <f>'0.输入区'!M8</f>
        <v>0</v>
      </c>
      <c r="N41" s="36">
        <f>'0.输入区'!N8</f>
        <v>30</v>
      </c>
      <c r="O41" s="36">
        <f>'0.输入区'!O8</f>
        <v>20</v>
      </c>
    </row>
    <row r="42" spans="1:25" ht="16">
      <c r="A42" s="36" t="str">
        <f>'0.输入区'!A9</f>
        <v>G2</v>
      </c>
      <c r="B42" s="36">
        <f>'0.输入区'!B9</f>
        <v>3</v>
      </c>
      <c r="C42" s="36" t="str">
        <f>'0.输入区'!C9</f>
        <v>燃煤</v>
      </c>
      <c r="D42" s="36">
        <f>'0.输入区'!D9</f>
        <v>300</v>
      </c>
      <c r="E42" s="36">
        <f>'0.输入区'!E9</f>
        <v>15</v>
      </c>
      <c r="F42" s="36">
        <f>'0.输入区'!F9</f>
        <v>4500</v>
      </c>
      <c r="G42" s="36">
        <f>'0.输入区'!G9</f>
        <v>2500</v>
      </c>
      <c r="H42" s="36">
        <f>'0.输入区'!H9</f>
        <v>1</v>
      </c>
      <c r="I42" s="36">
        <f>'0.输入区'!I9</f>
        <v>0.5</v>
      </c>
      <c r="J42" s="36" t="str">
        <f>'0.输入区'!J9</f>
        <v>-</v>
      </c>
      <c r="K42" s="36">
        <f>'0.输入区'!K9</f>
        <v>1.7100000000000001E-4</v>
      </c>
      <c r="L42" s="36">
        <f>'0.输入区'!L9</f>
        <v>0.2873</v>
      </c>
      <c r="M42" s="36">
        <f>'0.输入区'!M9</f>
        <v>0</v>
      </c>
      <c r="N42" s="36">
        <f>'0.输入区'!N9</f>
        <v>31</v>
      </c>
      <c r="O42" s="36">
        <f>'0.输入区'!O9</f>
        <v>20</v>
      </c>
    </row>
    <row r="43" spans="1:25" ht="16">
      <c r="A43" s="36" t="str">
        <f>'0.输入区'!A10</f>
        <v>G3</v>
      </c>
      <c r="B43" s="36">
        <f>'0.输入区'!B10</f>
        <v>4</v>
      </c>
      <c r="C43" s="36" t="str">
        <f>'0.输入区'!C10</f>
        <v>风电</v>
      </c>
      <c r="D43" s="36">
        <f>'0.输入区'!D10</f>
        <v>200</v>
      </c>
      <c r="E43" s="36">
        <f>'0.输入区'!E10</f>
        <v>15</v>
      </c>
      <c r="F43" s="36">
        <f>'0.输入区'!F10</f>
        <v>3000</v>
      </c>
      <c r="G43" s="36">
        <f>'0.输入区'!G10</f>
        <v>0</v>
      </c>
      <c r="H43" s="36">
        <f>'0.输入区'!H10</f>
        <v>1</v>
      </c>
      <c r="I43" s="36">
        <f>'0.输入区'!I10</f>
        <v>0</v>
      </c>
      <c r="J43" s="36" t="str">
        <f>'0.输入区'!J10</f>
        <v>-</v>
      </c>
      <c r="K43" s="36">
        <f>'0.输入区'!K10</f>
        <v>0</v>
      </c>
      <c r="L43" s="36">
        <f>'0.输入区'!L10</f>
        <v>0</v>
      </c>
      <c r="M43" s="36">
        <f>'0.输入区'!M10</f>
        <v>0</v>
      </c>
      <c r="N43" s="36">
        <f>'0.输入区'!N10</f>
        <v>0</v>
      </c>
      <c r="O43" s="36">
        <f>'0.输入区'!O10</f>
        <v>0</v>
      </c>
    </row>
    <row r="44" spans="1:25" ht="16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5" spans="1:25" ht="16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1:25" ht="16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77"/>
    </row>
    <row r="47" spans="1:25">
      <c r="C47" s="60"/>
    </row>
    <row r="48" spans="1:25">
      <c r="C48" s="60"/>
    </row>
    <row r="49" spans="1:8" ht="16">
      <c r="A49" s="36" t="s">
        <v>2</v>
      </c>
      <c r="B49" s="36" t="s">
        <v>3</v>
      </c>
      <c r="C49" s="36" t="s">
        <v>23</v>
      </c>
      <c r="D49" s="36" t="s">
        <v>24</v>
      </c>
      <c r="E49" s="36" t="s">
        <v>25</v>
      </c>
      <c r="F49" s="36" t="s">
        <v>26</v>
      </c>
      <c r="G49" s="36" t="s">
        <v>5</v>
      </c>
      <c r="H49" s="36" t="s">
        <v>27</v>
      </c>
    </row>
    <row r="50" spans="1:8" ht="16">
      <c r="A50" s="36" t="str">
        <f>'0.输入区'!A17</f>
        <v>D1</v>
      </c>
      <c r="B50" s="36">
        <f>'0.输入区'!B17</f>
        <v>5</v>
      </c>
      <c r="C50" s="36">
        <f>'0.输入区'!C17</f>
        <v>50</v>
      </c>
      <c r="D50" s="36">
        <f>'0.输入区'!D17</f>
        <v>2208</v>
      </c>
      <c r="E50" s="36">
        <f>'0.输入区'!E17</f>
        <v>1908</v>
      </c>
      <c r="F50" s="36">
        <f>'0.输入区'!F17</f>
        <v>2036.88</v>
      </c>
      <c r="G50" s="36">
        <f>'0.输入区'!G17</f>
        <v>15</v>
      </c>
      <c r="H50" s="36">
        <f>'0.输入区'!H17</f>
        <v>200</v>
      </c>
    </row>
    <row r="51" spans="1:8" ht="16">
      <c r="A51" s="36" t="str">
        <f>'0.输入区'!A18</f>
        <v>D2</v>
      </c>
      <c r="B51" s="36">
        <f>'0.输入区'!B18</f>
        <v>2</v>
      </c>
      <c r="C51" s="36">
        <f>'0.输入区'!C18</f>
        <v>50</v>
      </c>
      <c r="D51" s="36">
        <f>'0.输入区'!D18</f>
        <v>3874.5</v>
      </c>
      <c r="E51" s="36">
        <f>'0.输入区'!E18</f>
        <v>3501.75</v>
      </c>
      <c r="F51" s="36">
        <f>'0.输入区'!F18</f>
        <v>3612</v>
      </c>
      <c r="G51" s="36">
        <f>'0.输入区'!G18</f>
        <v>15</v>
      </c>
      <c r="H51" s="36">
        <f>'0.输入区'!H18</f>
        <v>350</v>
      </c>
    </row>
    <row r="52" spans="1:8" ht="16">
      <c r="A52" s="36" t="str">
        <f>'0.输入区'!A19</f>
        <v>D3</v>
      </c>
      <c r="B52" s="36">
        <f>'0.输入区'!B19</f>
        <v>3</v>
      </c>
      <c r="C52" s="36">
        <f>'0.输入区'!C19</f>
        <v>50</v>
      </c>
      <c r="D52" s="36">
        <f>'0.输入区'!D19</f>
        <v>3874.5</v>
      </c>
      <c r="E52" s="36">
        <f>'0.输入区'!E19</f>
        <v>3501.75</v>
      </c>
      <c r="F52" s="36">
        <f>'0.输入区'!F19</f>
        <v>3612</v>
      </c>
      <c r="G52" s="36">
        <f>'0.输入区'!G19</f>
        <v>15</v>
      </c>
      <c r="H52" s="36">
        <f>'0.输入区'!H19</f>
        <v>350</v>
      </c>
    </row>
    <row r="53" spans="1:8" ht="16">
      <c r="A53" s="36">
        <f>'0.输入区'!A20</f>
        <v>0</v>
      </c>
      <c r="B53" s="36">
        <f>'0.输入区'!B20</f>
        <v>0</v>
      </c>
      <c r="C53" s="36">
        <f>'0.输入区'!C20</f>
        <v>0</v>
      </c>
      <c r="D53" s="36">
        <f>'0.输入区'!D20</f>
        <v>0</v>
      </c>
      <c r="E53" s="36">
        <f>'0.输入区'!E20</f>
        <v>0</v>
      </c>
      <c r="F53" s="36">
        <f>'0.输入区'!F20</f>
        <v>0</v>
      </c>
      <c r="G53" s="36">
        <f>'0.输入区'!G20</f>
        <v>0</v>
      </c>
      <c r="H53" s="36">
        <f>'0.输入区'!H20</f>
        <v>0</v>
      </c>
    </row>
    <row r="54" spans="1:8" ht="16">
      <c r="A54" s="36" t="e">
        <f>'0.输入区'!#REF!</f>
        <v>#REF!</v>
      </c>
      <c r="B54" s="36" t="e">
        <f>'0.输入区'!#REF!</f>
        <v>#REF!</v>
      </c>
      <c r="C54" s="36" t="e">
        <f>'0.输入区'!#REF!</f>
        <v>#REF!</v>
      </c>
      <c r="D54" s="36" t="e">
        <f>'0.输入区'!#REF!</f>
        <v>#REF!</v>
      </c>
      <c r="E54" s="36" t="e">
        <f>'0.输入区'!#REF!</f>
        <v>#REF!</v>
      </c>
      <c r="F54" s="36" t="e">
        <f>'0.输入区'!#REF!</f>
        <v>#REF!</v>
      </c>
      <c r="G54" s="36" t="e">
        <f>'0.输入区'!#REF!</f>
        <v>#REF!</v>
      </c>
      <c r="H54" s="36" t="e">
        <f>'0.输入区'!#REF!</f>
        <v>#REF!</v>
      </c>
    </row>
    <row r="55" spans="1:8" ht="16">
      <c r="A55" s="36" t="e">
        <f>'0.输入区'!#REF!</f>
        <v>#REF!</v>
      </c>
      <c r="B55" s="36" t="e">
        <f>'0.输入区'!#REF!</f>
        <v>#REF!</v>
      </c>
      <c r="C55" s="36" t="e">
        <f>'0.输入区'!#REF!</f>
        <v>#REF!</v>
      </c>
      <c r="D55" s="36" t="e">
        <f>'0.输入区'!#REF!</f>
        <v>#REF!</v>
      </c>
      <c r="E55" s="36" t="e">
        <f>'0.输入区'!#REF!</f>
        <v>#REF!</v>
      </c>
      <c r="F55" s="36" t="e">
        <f>'0.输入区'!#REF!</f>
        <v>#REF!</v>
      </c>
      <c r="G55" s="36" t="e">
        <f>'0.输入区'!#REF!</f>
        <v>#REF!</v>
      </c>
      <c r="H55" s="36" t="e">
        <f>'0.输入区'!#REF!</f>
        <v>#REF!</v>
      </c>
    </row>
    <row r="56" spans="1:8" ht="16">
      <c r="A56" s="36" t="e">
        <f>'0.输入区'!#REF!</f>
        <v>#REF!</v>
      </c>
      <c r="B56" s="36" t="e">
        <f>'0.输入区'!#REF!</f>
        <v>#REF!</v>
      </c>
      <c r="C56" s="36" t="e">
        <f>'0.输入区'!#REF!</f>
        <v>#REF!</v>
      </c>
      <c r="D56" s="36" t="e">
        <f>'0.输入区'!#REF!</f>
        <v>#REF!</v>
      </c>
      <c r="E56" s="36" t="e">
        <f>'0.输入区'!#REF!</f>
        <v>#REF!</v>
      </c>
      <c r="F56" s="36" t="e">
        <f>'0.输入区'!#REF!</f>
        <v>#REF!</v>
      </c>
      <c r="G56" s="36" t="e">
        <f>'0.输入区'!#REF!</f>
        <v>#REF!</v>
      </c>
      <c r="H56" s="36" t="e">
        <f>'0.输入区'!#REF!</f>
        <v>#REF!</v>
      </c>
    </row>
    <row r="57" spans="1:8" ht="16">
      <c r="A57" s="36" t="e">
        <f>'0.输入区'!#REF!</f>
        <v>#REF!</v>
      </c>
      <c r="B57" s="36" t="e">
        <f>'0.输入区'!#REF!</f>
        <v>#REF!</v>
      </c>
      <c r="C57" s="36" t="e">
        <f>'0.输入区'!#REF!</f>
        <v>#REF!</v>
      </c>
      <c r="D57" s="36" t="e">
        <f>'0.输入区'!#REF!</f>
        <v>#REF!</v>
      </c>
      <c r="E57" s="36" t="e">
        <f>'0.输入区'!#REF!</f>
        <v>#REF!</v>
      </c>
      <c r="F57" s="36" t="e">
        <f>'0.输入区'!#REF!</f>
        <v>#REF!</v>
      </c>
      <c r="G57" s="36" t="e">
        <f>'0.输入区'!#REF!</f>
        <v>#REF!</v>
      </c>
      <c r="H57" s="36" t="e">
        <f>'0.输入区'!#REF!</f>
        <v>#REF!</v>
      </c>
    </row>
    <row r="58" spans="1:8" ht="16">
      <c r="A58" s="36" t="e">
        <f>'0.输入区'!#REF!</f>
        <v>#REF!</v>
      </c>
      <c r="B58" s="36" t="e">
        <f>'0.输入区'!#REF!</f>
        <v>#REF!</v>
      </c>
      <c r="C58" s="36" t="e">
        <f>'0.输入区'!#REF!</f>
        <v>#REF!</v>
      </c>
      <c r="D58" s="36" t="e">
        <f>'0.输入区'!#REF!</f>
        <v>#REF!</v>
      </c>
      <c r="E58" s="36" t="e">
        <f>'0.输入区'!#REF!</f>
        <v>#REF!</v>
      </c>
      <c r="F58" s="36" t="e">
        <f>'0.输入区'!#REF!</f>
        <v>#REF!</v>
      </c>
      <c r="G58" s="36" t="e">
        <f>'0.输入区'!#REF!</f>
        <v>#REF!</v>
      </c>
      <c r="H58" s="36" t="e">
        <f>'0.输入区'!#REF!</f>
        <v>#REF!</v>
      </c>
    </row>
    <row r="59" spans="1:8" ht="16">
      <c r="A59" s="36" t="e">
        <f>'0.输入区'!#REF!</f>
        <v>#REF!</v>
      </c>
      <c r="B59" s="36" t="e">
        <f>'0.输入区'!#REF!</f>
        <v>#REF!</v>
      </c>
      <c r="C59" s="36" t="e">
        <f>'0.输入区'!#REF!</f>
        <v>#REF!</v>
      </c>
      <c r="D59" s="36" t="e">
        <f>'0.输入区'!#REF!</f>
        <v>#REF!</v>
      </c>
      <c r="E59" s="36" t="e">
        <f>'0.输入区'!#REF!</f>
        <v>#REF!</v>
      </c>
      <c r="F59" s="36" t="e">
        <f>'0.输入区'!#REF!</f>
        <v>#REF!</v>
      </c>
      <c r="G59" s="36" t="e">
        <f>'0.输入区'!#REF!</f>
        <v>#REF!</v>
      </c>
      <c r="H59" s="36" t="e">
        <f>'0.输入区'!#REF!</f>
        <v>#REF!</v>
      </c>
    </row>
    <row r="60" spans="1:8" ht="16">
      <c r="A60" s="36" t="e">
        <f>'0.输入区'!#REF!</f>
        <v>#REF!</v>
      </c>
      <c r="B60" s="36" t="e">
        <f>'0.输入区'!#REF!</f>
        <v>#REF!</v>
      </c>
      <c r="C60" s="36" t="e">
        <f>'0.输入区'!#REF!</f>
        <v>#REF!</v>
      </c>
      <c r="D60" s="36" t="e">
        <f>'0.输入区'!#REF!</f>
        <v>#REF!</v>
      </c>
      <c r="E60" s="36" t="e">
        <f>'0.输入区'!#REF!</f>
        <v>#REF!</v>
      </c>
      <c r="F60" s="36" t="e">
        <f>'0.输入区'!#REF!</f>
        <v>#REF!</v>
      </c>
      <c r="G60" s="36" t="e">
        <f>'0.输入区'!#REF!</f>
        <v>#REF!</v>
      </c>
      <c r="H60" s="36" t="e">
        <f>'0.输入区'!#REF!</f>
        <v>#REF!</v>
      </c>
    </row>
    <row r="61" spans="1:8" ht="16">
      <c r="A61" s="36">
        <f>'0.输入区'!A21</f>
        <v>0</v>
      </c>
      <c r="B61" s="36">
        <f>'0.输入区'!B21</f>
        <v>0</v>
      </c>
      <c r="C61" s="36">
        <f>'0.输入区'!C21</f>
        <v>0</v>
      </c>
      <c r="D61" s="36">
        <f>'0.输入区'!D21</f>
        <v>0</v>
      </c>
      <c r="E61" s="36">
        <f>'0.输入区'!E21</f>
        <v>0</v>
      </c>
      <c r="F61" s="36">
        <f>'0.输入区'!F21</f>
        <v>0</v>
      </c>
      <c r="G61" s="36">
        <f>'0.输入区'!G21</f>
        <v>0</v>
      </c>
      <c r="H61" s="36">
        <f>'0.输入区'!H21</f>
        <v>0</v>
      </c>
    </row>
    <row r="62" spans="1:8" ht="16">
      <c r="A62" s="36">
        <f>'0.输入区'!A22</f>
        <v>0</v>
      </c>
      <c r="B62" s="36">
        <f>'0.输入区'!B22</f>
        <v>0</v>
      </c>
      <c r="C62" s="36">
        <f>'0.输入区'!C22</f>
        <v>0</v>
      </c>
      <c r="D62" s="36">
        <f>'0.输入区'!D22</f>
        <v>0</v>
      </c>
      <c r="E62" s="36">
        <f>'0.输入区'!E22</f>
        <v>0</v>
      </c>
      <c r="F62" s="36">
        <f>'0.输入区'!F22</f>
        <v>0</v>
      </c>
      <c r="G62" s="36">
        <f>'0.输入区'!G22</f>
        <v>0</v>
      </c>
      <c r="H62" s="36">
        <f>'0.输入区'!H22</f>
        <v>0</v>
      </c>
    </row>
    <row r="65" spans="1:3" ht="18">
      <c r="A65" s="26" t="s">
        <v>171</v>
      </c>
      <c r="B65" s="26"/>
      <c r="C65" s="26"/>
    </row>
    <row r="66" spans="1:3" ht="18">
      <c r="A66" s="26" t="s">
        <v>3</v>
      </c>
      <c r="B66" s="26"/>
      <c r="C66" s="26"/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4"/>
  <sheetViews>
    <sheetView topLeftCell="B1" zoomScale="150" zoomScaleNormal="150" workbookViewId="0">
      <selection activeCell="J2" sqref="J2"/>
    </sheetView>
  </sheetViews>
  <sheetFormatPr baseColWidth="10" defaultColWidth="9" defaultRowHeight="15"/>
  <cols>
    <col min="1" max="1" width="16.1640625" customWidth="1"/>
    <col min="2" max="2" width="30.5" customWidth="1"/>
    <col min="3" max="3" width="24.6640625" customWidth="1"/>
    <col min="4" max="4" width="26.83203125" customWidth="1"/>
    <col min="6" max="6" width="15.1640625" customWidth="1"/>
    <col min="10" max="10" width="12" customWidth="1"/>
    <col min="11" max="11" width="12.33203125" customWidth="1"/>
    <col min="12" max="12" width="24.33203125" customWidth="1"/>
    <col min="13" max="13" width="11.33203125" customWidth="1"/>
    <col min="14" max="14" width="17.6640625" customWidth="1"/>
    <col min="15" max="15" width="32.5" customWidth="1"/>
  </cols>
  <sheetData>
    <row r="1" spans="1:15" ht="16">
      <c r="A1" s="28" t="s">
        <v>164</v>
      </c>
      <c r="B1" s="28" t="s">
        <v>163</v>
      </c>
      <c r="C1" s="94" t="s">
        <v>250</v>
      </c>
      <c r="D1" s="94" t="s">
        <v>251</v>
      </c>
      <c r="E1" s="28" t="s">
        <v>174</v>
      </c>
      <c r="F1" s="28" t="s">
        <v>175</v>
      </c>
      <c r="G1" s="28" t="s">
        <v>176</v>
      </c>
      <c r="H1" s="28" t="s">
        <v>177</v>
      </c>
      <c r="I1" s="28" t="s">
        <v>178</v>
      </c>
      <c r="J1" s="28" t="s">
        <v>179</v>
      </c>
      <c r="K1" s="28" t="s">
        <v>180</v>
      </c>
      <c r="L1" s="100" t="s">
        <v>256</v>
      </c>
      <c r="M1" s="21" t="s">
        <v>181</v>
      </c>
      <c r="N1" s="21" t="s">
        <v>182</v>
      </c>
      <c r="O1" s="21" t="s">
        <v>183</v>
      </c>
    </row>
    <row r="2" spans="1:15" ht="16">
      <c r="A2" s="132" t="s">
        <v>15</v>
      </c>
      <c r="B2" s="4">
        <f>D57</f>
        <v>600</v>
      </c>
      <c r="C2" s="5">
        <f>K57</f>
        <v>1.27E-4</v>
      </c>
      <c r="D2" s="5">
        <f>L57</f>
        <v>0.2266</v>
      </c>
      <c r="E2" s="5">
        <f>N57</f>
        <v>30</v>
      </c>
      <c r="F2" s="5">
        <f>O57</f>
        <v>20</v>
      </c>
      <c r="G2" s="22">
        <f>E82</f>
        <v>875.42</v>
      </c>
      <c r="H2" s="22">
        <f>B2*0.5</f>
        <v>300</v>
      </c>
      <c r="I2" s="4">
        <f>H2+$J$40</f>
        <v>375</v>
      </c>
      <c r="J2" s="4">
        <f>(C2*(I2)*2+D2)*G2+E2+F2</f>
        <v>331.75392699999998</v>
      </c>
      <c r="K2" s="4">
        <f>$J$40*G50</f>
        <v>1125</v>
      </c>
      <c r="L2" s="3">
        <f>(C2*H2+D2)*G2+E2+F2</f>
        <v>281.72367399999996</v>
      </c>
      <c r="M2" s="22">
        <f t="shared" ref="M2:M10" si="0">B2</f>
        <v>600</v>
      </c>
      <c r="N2" s="22">
        <f t="shared" ref="N2:N10" si="1">J2</f>
        <v>331.75392699999998</v>
      </c>
      <c r="O2" s="22">
        <f t="shared" ref="O2:O10" si="2">K2</f>
        <v>1125</v>
      </c>
    </row>
    <row r="3" spans="1:15" ht="16">
      <c r="A3" s="132"/>
      <c r="B3" s="4">
        <f>B2</f>
        <v>600</v>
      </c>
      <c r="C3" s="5">
        <f>C2</f>
        <v>1.27E-4</v>
      </c>
      <c r="D3" s="5">
        <f>D2</f>
        <v>0.2266</v>
      </c>
      <c r="E3" s="5">
        <f t="shared" ref="E3:G3" si="3">E2</f>
        <v>30</v>
      </c>
      <c r="F3" s="5">
        <f t="shared" si="3"/>
        <v>20</v>
      </c>
      <c r="G3" s="22">
        <f t="shared" si="3"/>
        <v>875.42</v>
      </c>
      <c r="H3" s="22">
        <f>I2</f>
        <v>375</v>
      </c>
      <c r="I3" s="4">
        <f>H3+$J$40</f>
        <v>450</v>
      </c>
      <c r="J3" s="4">
        <f t="shared" ref="J3:J5" si="4">(C3*(I3)*2+D3)*G3+E3+F3</f>
        <v>348.43067799999994</v>
      </c>
      <c r="K3" s="4">
        <f>K2</f>
        <v>1125</v>
      </c>
      <c r="M3" s="4">
        <f t="shared" si="0"/>
        <v>600</v>
      </c>
      <c r="N3" s="4">
        <f t="shared" si="1"/>
        <v>348.43067799999994</v>
      </c>
      <c r="O3" s="4">
        <f t="shared" si="2"/>
        <v>1125</v>
      </c>
    </row>
    <row r="4" spans="1:15" ht="16">
      <c r="A4" s="132"/>
      <c r="B4" s="4">
        <f>B3</f>
        <v>600</v>
      </c>
      <c r="C4" s="5">
        <f t="shared" ref="C4:C5" si="5">C3</f>
        <v>1.27E-4</v>
      </c>
      <c r="D4" s="5">
        <f t="shared" ref="D4:D5" si="6">D3</f>
        <v>0.2266</v>
      </c>
      <c r="E4" s="5">
        <f t="shared" ref="E4:E5" si="7">E3</f>
        <v>30</v>
      </c>
      <c r="F4" s="5">
        <f t="shared" ref="F4:G5" si="8">F3</f>
        <v>20</v>
      </c>
      <c r="G4" s="22">
        <f t="shared" si="8"/>
        <v>875.42</v>
      </c>
      <c r="H4" s="22">
        <f t="shared" ref="H4:H5" si="9">I3</f>
        <v>450</v>
      </c>
      <c r="I4" s="4">
        <f>H4+$J$40</f>
        <v>525</v>
      </c>
      <c r="J4" s="4">
        <f t="shared" si="4"/>
        <v>365.10742899999997</v>
      </c>
      <c r="K4" s="4">
        <f t="shared" ref="K4:K5" si="10">K3</f>
        <v>1125</v>
      </c>
      <c r="M4" s="4">
        <f t="shared" si="0"/>
        <v>600</v>
      </c>
      <c r="N4" s="4">
        <f t="shared" si="1"/>
        <v>365.10742899999997</v>
      </c>
      <c r="O4" s="4">
        <f t="shared" si="2"/>
        <v>1125</v>
      </c>
    </row>
    <row r="5" spans="1:15" ht="16">
      <c r="A5" s="132"/>
      <c r="B5" s="4">
        <f t="shared" ref="B5:B10" si="11">B4</f>
        <v>600</v>
      </c>
      <c r="C5" s="5">
        <f t="shared" si="5"/>
        <v>1.27E-4</v>
      </c>
      <c r="D5" s="5">
        <f t="shared" si="6"/>
        <v>0.2266</v>
      </c>
      <c r="E5" s="5">
        <f t="shared" si="7"/>
        <v>30</v>
      </c>
      <c r="F5" s="5">
        <f t="shared" si="8"/>
        <v>20</v>
      </c>
      <c r="G5" s="22">
        <f t="shared" si="8"/>
        <v>875.42</v>
      </c>
      <c r="H5" s="22">
        <f t="shared" si="9"/>
        <v>525</v>
      </c>
      <c r="I5" s="4">
        <f>H5+$J$40</f>
        <v>600</v>
      </c>
      <c r="J5" s="4">
        <f t="shared" si="4"/>
        <v>381.78417999999999</v>
      </c>
      <c r="K5" s="4">
        <f t="shared" si="10"/>
        <v>1125</v>
      </c>
      <c r="M5" s="4">
        <f t="shared" si="0"/>
        <v>600</v>
      </c>
      <c r="N5" s="4">
        <f t="shared" si="1"/>
        <v>381.78417999999999</v>
      </c>
      <c r="O5" s="4">
        <f t="shared" si="2"/>
        <v>1125</v>
      </c>
    </row>
    <row r="6" spans="1:15" ht="16">
      <c r="B6" s="4">
        <f t="shared" si="11"/>
        <v>600</v>
      </c>
      <c r="C6" s="5"/>
      <c r="D6" s="5"/>
      <c r="E6" s="5"/>
      <c r="F6" s="5"/>
      <c r="G6" s="22"/>
      <c r="H6" s="22"/>
      <c r="I6" s="4"/>
      <c r="J6" s="4"/>
      <c r="K6" s="4"/>
      <c r="M6" s="4">
        <f t="shared" si="0"/>
        <v>600</v>
      </c>
      <c r="N6" s="4">
        <f t="shared" si="1"/>
        <v>0</v>
      </c>
      <c r="O6" s="4">
        <f t="shared" si="2"/>
        <v>0</v>
      </c>
    </row>
    <row r="7" spans="1:15" ht="16">
      <c r="B7" s="4">
        <f t="shared" si="11"/>
        <v>600</v>
      </c>
      <c r="C7" s="5"/>
      <c r="D7" s="5"/>
      <c r="E7" s="5"/>
      <c r="F7" s="5"/>
      <c r="G7" s="22"/>
      <c r="H7" s="22"/>
      <c r="I7" s="4"/>
      <c r="J7" s="4"/>
      <c r="K7" s="4"/>
      <c r="M7" s="4">
        <f t="shared" si="0"/>
        <v>600</v>
      </c>
      <c r="N7" s="4">
        <f t="shared" si="1"/>
        <v>0</v>
      </c>
      <c r="O7" s="4">
        <f t="shared" si="2"/>
        <v>0</v>
      </c>
    </row>
    <row r="8" spans="1:15" ht="16">
      <c r="B8" s="4">
        <f t="shared" si="11"/>
        <v>600</v>
      </c>
      <c r="C8" s="5"/>
      <c r="D8" s="5"/>
      <c r="E8" s="5"/>
      <c r="F8" s="5"/>
      <c r="G8" s="22"/>
      <c r="H8" s="22"/>
      <c r="I8" s="4"/>
      <c r="J8" s="4"/>
      <c r="K8" s="4"/>
      <c r="M8" s="4">
        <f t="shared" si="0"/>
        <v>600</v>
      </c>
      <c r="N8" s="4">
        <f t="shared" si="1"/>
        <v>0</v>
      </c>
      <c r="O8" s="4">
        <f t="shared" si="2"/>
        <v>0</v>
      </c>
    </row>
    <row r="9" spans="1:15" ht="16">
      <c r="B9" s="4">
        <f t="shared" si="11"/>
        <v>600</v>
      </c>
      <c r="C9" s="5"/>
      <c r="D9" s="5"/>
      <c r="E9" s="5"/>
      <c r="F9" s="5"/>
      <c r="G9" s="22"/>
      <c r="H9" s="22"/>
      <c r="I9" s="4"/>
      <c r="J9" s="4"/>
      <c r="K9" s="4"/>
      <c r="M9" s="4">
        <f t="shared" si="0"/>
        <v>600</v>
      </c>
      <c r="N9" s="4">
        <f t="shared" si="1"/>
        <v>0</v>
      </c>
      <c r="O9" s="4">
        <f t="shared" si="2"/>
        <v>0</v>
      </c>
    </row>
    <row r="10" spans="1:15" ht="16">
      <c r="B10" s="4">
        <f t="shared" si="11"/>
        <v>600</v>
      </c>
      <c r="C10" s="5"/>
      <c r="D10" s="5"/>
      <c r="E10" s="5"/>
      <c r="F10" s="5"/>
      <c r="G10" s="22"/>
      <c r="H10" s="22"/>
      <c r="I10" s="4"/>
      <c r="J10" s="4"/>
      <c r="K10" s="4"/>
      <c r="M10" s="4">
        <f t="shared" si="0"/>
        <v>600</v>
      </c>
      <c r="N10" s="4">
        <f t="shared" si="1"/>
        <v>0</v>
      </c>
      <c r="O10" s="4">
        <f t="shared" si="2"/>
        <v>0</v>
      </c>
    </row>
    <row r="11" spans="1:15">
      <c r="J11">
        <f t="shared" ref="J11" si="12">(2*C11*I11+D11)*G11+E11+F11</f>
        <v>0</v>
      </c>
      <c r="M11" s="4">
        <f t="shared" ref="M11:M19" si="13">B13</f>
        <v>300</v>
      </c>
      <c r="N11" s="4">
        <f t="shared" ref="N11:N19" si="14">J13</f>
        <v>365.81354349999998</v>
      </c>
      <c r="O11" s="4">
        <f t="shared" ref="O11:O19" si="15">K13</f>
        <v>562.5</v>
      </c>
    </row>
    <row r="12" spans="1:15" ht="16">
      <c r="A12" s="28" t="s">
        <v>164</v>
      </c>
      <c r="B12" s="28" t="s">
        <v>163</v>
      </c>
      <c r="C12" s="94" t="s">
        <v>250</v>
      </c>
      <c r="D12" s="94" t="s">
        <v>251</v>
      </c>
      <c r="E12" s="28" t="s">
        <v>174</v>
      </c>
      <c r="F12" s="28" t="s">
        <v>175</v>
      </c>
      <c r="G12" s="28" t="s">
        <v>176</v>
      </c>
      <c r="H12" s="28" t="s">
        <v>177</v>
      </c>
      <c r="I12" s="28" t="s">
        <v>178</v>
      </c>
      <c r="J12" s="28" t="s">
        <v>179</v>
      </c>
      <c r="K12" s="28" t="s">
        <v>180</v>
      </c>
      <c r="L12" s="28" t="s">
        <v>256</v>
      </c>
      <c r="M12" s="4">
        <f t="shared" si="13"/>
        <v>300</v>
      </c>
      <c r="N12" s="4">
        <f t="shared" si="14"/>
        <v>377.30243500000006</v>
      </c>
      <c r="O12" s="4">
        <f t="shared" si="15"/>
        <v>562.5</v>
      </c>
    </row>
    <row r="13" spans="1:15" ht="16">
      <c r="A13" s="132" t="s">
        <v>17</v>
      </c>
      <c r="B13" s="4">
        <f>D58</f>
        <v>300</v>
      </c>
      <c r="C13" s="5">
        <f>K58</f>
        <v>1.7100000000000001E-4</v>
      </c>
      <c r="D13" s="5">
        <f>L58</f>
        <v>0.2873</v>
      </c>
      <c r="E13" s="5">
        <f>N58</f>
        <v>31</v>
      </c>
      <c r="F13" s="5">
        <f>O58</f>
        <v>20</v>
      </c>
      <c r="G13" s="22">
        <f>E83</f>
        <v>895.82</v>
      </c>
      <c r="H13" s="22">
        <v>150</v>
      </c>
      <c r="I13" s="4">
        <f>H13+$J$41</f>
        <v>187.5</v>
      </c>
      <c r="J13" s="4">
        <f>(2*C13*(I13)+D13)*G13+E13+F13</f>
        <v>365.81354349999998</v>
      </c>
      <c r="K13" s="4">
        <f>$J$41*H50</f>
        <v>562.5</v>
      </c>
      <c r="L13" s="3">
        <f>(C13*H13+D13)*G13+E13+F13</f>
        <v>331.34686900000003</v>
      </c>
      <c r="M13" s="4">
        <f t="shared" si="13"/>
        <v>300</v>
      </c>
      <c r="N13" s="4">
        <f t="shared" si="14"/>
        <v>388.79132650000003</v>
      </c>
      <c r="O13" s="4">
        <f t="shared" si="15"/>
        <v>562.5</v>
      </c>
    </row>
    <row r="14" spans="1:15" ht="16">
      <c r="A14" s="132"/>
      <c r="B14" s="4">
        <f>B13</f>
        <v>300</v>
      </c>
      <c r="C14" s="5">
        <f>C13</f>
        <v>1.7100000000000001E-4</v>
      </c>
      <c r="D14" s="5">
        <f t="shared" ref="D14:G14" si="16">D13</f>
        <v>0.2873</v>
      </c>
      <c r="E14" s="5">
        <f t="shared" si="16"/>
        <v>31</v>
      </c>
      <c r="F14" s="5">
        <f t="shared" si="16"/>
        <v>20</v>
      </c>
      <c r="G14" s="5">
        <f t="shared" si="16"/>
        <v>895.82</v>
      </c>
      <c r="H14" s="22">
        <f>I13</f>
        <v>187.5</v>
      </c>
      <c r="I14" s="4">
        <f>H14+$J$41</f>
        <v>225</v>
      </c>
      <c r="J14" s="4">
        <f t="shared" ref="J14:J16" si="17">(2*C14*(I14)+D14)*G14+E14+F14</f>
        <v>377.30243500000006</v>
      </c>
      <c r="K14" s="4">
        <f>K13</f>
        <v>562.5</v>
      </c>
      <c r="M14" s="4">
        <f t="shared" si="13"/>
        <v>300</v>
      </c>
      <c r="N14" s="4">
        <f t="shared" si="14"/>
        <v>400.28021800000005</v>
      </c>
      <c r="O14" s="4">
        <f t="shared" si="15"/>
        <v>562.5</v>
      </c>
    </row>
    <row r="15" spans="1:15" ht="16">
      <c r="A15" s="132"/>
      <c r="B15" s="4">
        <f t="shared" ref="B15:B21" si="18">B14</f>
        <v>300</v>
      </c>
      <c r="C15" s="5">
        <f t="shared" ref="C15:C16" si="19">C14</f>
        <v>1.7100000000000001E-4</v>
      </c>
      <c r="D15" s="5">
        <f t="shared" ref="D15:D16" si="20">D14</f>
        <v>0.2873</v>
      </c>
      <c r="E15" s="5">
        <f t="shared" ref="E15:E16" si="21">E14</f>
        <v>31</v>
      </c>
      <c r="F15" s="5">
        <f t="shared" ref="F15:G16" si="22">F14</f>
        <v>20</v>
      </c>
      <c r="G15" s="5">
        <f t="shared" si="22"/>
        <v>895.82</v>
      </c>
      <c r="H15" s="22">
        <f t="shared" ref="H15:H16" si="23">I14</f>
        <v>225</v>
      </c>
      <c r="I15" s="4">
        <f>H15+$J$41</f>
        <v>262.5</v>
      </c>
      <c r="J15" s="4">
        <f t="shared" si="17"/>
        <v>388.79132650000003</v>
      </c>
      <c r="K15" s="4">
        <f t="shared" ref="K15:K16" si="24">K14</f>
        <v>562.5</v>
      </c>
      <c r="M15" s="4">
        <f t="shared" si="13"/>
        <v>300</v>
      </c>
      <c r="N15" s="4">
        <f t="shared" si="14"/>
        <v>0</v>
      </c>
      <c r="O15" s="4">
        <f t="shared" si="15"/>
        <v>0</v>
      </c>
    </row>
    <row r="16" spans="1:15" ht="16">
      <c r="A16" s="132"/>
      <c r="B16" s="4">
        <f t="shared" si="18"/>
        <v>300</v>
      </c>
      <c r="C16" s="5">
        <f t="shared" si="19"/>
        <v>1.7100000000000001E-4</v>
      </c>
      <c r="D16" s="5">
        <f t="shared" si="20"/>
        <v>0.2873</v>
      </c>
      <c r="E16" s="5">
        <f t="shared" si="21"/>
        <v>31</v>
      </c>
      <c r="F16" s="5">
        <f t="shared" si="22"/>
        <v>20</v>
      </c>
      <c r="G16" s="5">
        <f t="shared" si="22"/>
        <v>895.82</v>
      </c>
      <c r="H16" s="22">
        <f t="shared" si="23"/>
        <v>262.5</v>
      </c>
      <c r="I16" s="4">
        <f>H16+$J$41</f>
        <v>300</v>
      </c>
      <c r="J16" s="4">
        <f t="shared" si="17"/>
        <v>400.28021800000005</v>
      </c>
      <c r="K16" s="4">
        <f t="shared" si="24"/>
        <v>562.5</v>
      </c>
      <c r="M16" s="4">
        <f t="shared" si="13"/>
        <v>300</v>
      </c>
      <c r="N16" s="4">
        <f t="shared" si="14"/>
        <v>0</v>
      </c>
      <c r="O16" s="4">
        <f t="shared" si="15"/>
        <v>0</v>
      </c>
    </row>
    <row r="17" spans="1:15" ht="16">
      <c r="A17" s="11"/>
      <c r="B17" s="4">
        <f t="shared" si="18"/>
        <v>300</v>
      </c>
      <c r="C17" s="5"/>
      <c r="D17" s="5"/>
      <c r="E17" s="5"/>
      <c r="F17" s="5"/>
      <c r="G17" s="5"/>
      <c r="H17" s="22"/>
      <c r="I17" s="4"/>
      <c r="J17" s="4"/>
      <c r="K17" s="4"/>
      <c r="M17" s="4">
        <f t="shared" si="13"/>
        <v>300</v>
      </c>
      <c r="N17" s="4">
        <f t="shared" si="14"/>
        <v>0</v>
      </c>
      <c r="O17" s="4">
        <f t="shared" si="15"/>
        <v>0</v>
      </c>
    </row>
    <row r="18" spans="1:15" ht="16">
      <c r="A18" s="11"/>
      <c r="B18" s="4">
        <f t="shared" si="18"/>
        <v>300</v>
      </c>
      <c r="C18" s="5"/>
      <c r="D18" s="5"/>
      <c r="E18" s="5"/>
      <c r="F18" s="5"/>
      <c r="G18" s="5"/>
      <c r="H18" s="22"/>
      <c r="I18" s="4"/>
      <c r="J18" s="4"/>
      <c r="K18" s="4"/>
      <c r="M18" s="4">
        <f t="shared" si="13"/>
        <v>300</v>
      </c>
      <c r="N18" s="4">
        <f t="shared" si="14"/>
        <v>0</v>
      </c>
      <c r="O18" s="4">
        <f t="shared" si="15"/>
        <v>0</v>
      </c>
    </row>
    <row r="19" spans="1:15" ht="16">
      <c r="A19" s="11"/>
      <c r="B19" s="4">
        <f t="shared" si="18"/>
        <v>300</v>
      </c>
      <c r="C19" s="5"/>
      <c r="D19" s="5"/>
      <c r="E19" s="5"/>
      <c r="F19" s="5"/>
      <c r="G19" s="5"/>
      <c r="H19" s="22"/>
      <c r="I19" s="4"/>
      <c r="J19" s="4"/>
      <c r="K19" s="4"/>
      <c r="M19" s="4">
        <f t="shared" si="13"/>
        <v>300</v>
      </c>
      <c r="N19" s="4">
        <f t="shared" si="14"/>
        <v>0</v>
      </c>
      <c r="O19" s="4">
        <f t="shared" si="15"/>
        <v>0</v>
      </c>
    </row>
    <row r="20" spans="1:15" ht="16">
      <c r="B20" s="4">
        <f t="shared" si="18"/>
        <v>300</v>
      </c>
      <c r="C20" s="5"/>
      <c r="D20" s="5"/>
      <c r="E20" s="5"/>
      <c r="F20" s="5"/>
      <c r="G20" s="5"/>
      <c r="H20" s="22"/>
      <c r="I20" s="4"/>
      <c r="J20" s="4"/>
      <c r="K20" s="4"/>
      <c r="M20" s="4">
        <f t="shared" ref="M20:M28" si="25">B25</f>
        <v>0</v>
      </c>
      <c r="N20" s="4">
        <f t="shared" ref="N20:N28" si="26">J25</f>
        <v>0</v>
      </c>
      <c r="O20" s="4">
        <f t="shared" ref="O20:O28" si="27">K25</f>
        <v>0</v>
      </c>
    </row>
    <row r="21" spans="1:15" ht="16">
      <c r="B21" s="4">
        <f t="shared" si="18"/>
        <v>300</v>
      </c>
      <c r="C21" s="5"/>
      <c r="D21" s="5"/>
      <c r="E21" s="5"/>
      <c r="F21" s="5"/>
      <c r="G21" s="5"/>
      <c r="H21" s="22"/>
      <c r="I21" s="4"/>
      <c r="J21" s="4"/>
      <c r="K21" s="4"/>
      <c r="M21" s="4">
        <f t="shared" si="25"/>
        <v>0</v>
      </c>
      <c r="N21" s="4">
        <f t="shared" si="26"/>
        <v>0</v>
      </c>
      <c r="O21" s="4">
        <f t="shared" si="27"/>
        <v>0</v>
      </c>
    </row>
    <row r="22" spans="1:15" ht="16">
      <c r="H22" s="13"/>
      <c r="J22" s="67">
        <f>(2*C21*H21+D21)*G21+E21+F21</f>
        <v>0</v>
      </c>
      <c r="M22" s="4">
        <f t="shared" si="25"/>
        <v>0</v>
      </c>
      <c r="N22" s="4">
        <f t="shared" si="26"/>
        <v>0</v>
      </c>
      <c r="O22" s="4">
        <f t="shared" si="27"/>
        <v>0</v>
      </c>
    </row>
    <row r="23" spans="1:15">
      <c r="M23" s="4">
        <f t="shared" si="25"/>
        <v>0</v>
      </c>
      <c r="N23" s="4">
        <f t="shared" si="26"/>
        <v>0</v>
      </c>
      <c r="O23" s="4">
        <f t="shared" si="27"/>
        <v>0</v>
      </c>
    </row>
    <row r="24" spans="1:15">
      <c r="A24" s="28" t="s">
        <v>164</v>
      </c>
      <c r="B24" s="28" t="s">
        <v>163</v>
      </c>
      <c r="C24" s="28" t="s">
        <v>172</v>
      </c>
      <c r="D24" s="28" t="s">
        <v>173</v>
      </c>
      <c r="E24" s="28" t="s">
        <v>174</v>
      </c>
      <c r="F24" s="28" t="s">
        <v>175</v>
      </c>
      <c r="G24" s="28" t="s">
        <v>176</v>
      </c>
      <c r="H24" s="28" t="s">
        <v>177</v>
      </c>
      <c r="I24" s="28" t="s">
        <v>178</v>
      </c>
      <c r="J24" s="28" t="s">
        <v>179</v>
      </c>
      <c r="K24" s="28" t="s">
        <v>180</v>
      </c>
      <c r="M24" s="4">
        <f t="shared" si="25"/>
        <v>0</v>
      </c>
      <c r="N24" s="4">
        <f t="shared" si="26"/>
        <v>0</v>
      </c>
      <c r="O24" s="4">
        <f t="shared" si="27"/>
        <v>0</v>
      </c>
    </row>
    <row r="25" spans="1:15" ht="16">
      <c r="A25" s="132" t="s">
        <v>18</v>
      </c>
      <c r="B25" s="4"/>
      <c r="C25" s="5"/>
      <c r="D25" s="5"/>
      <c r="E25" s="5"/>
      <c r="F25" s="5"/>
      <c r="G25" s="22"/>
      <c r="H25" s="22"/>
      <c r="I25" s="4"/>
      <c r="J25" s="4"/>
      <c r="K25" s="4"/>
      <c r="M25" s="4">
        <f t="shared" si="25"/>
        <v>0</v>
      </c>
      <c r="N25" s="4">
        <f t="shared" si="26"/>
        <v>0</v>
      </c>
      <c r="O25" s="4">
        <f t="shared" si="27"/>
        <v>0</v>
      </c>
    </row>
    <row r="26" spans="1:15" ht="16">
      <c r="A26" s="132"/>
      <c r="B26" s="4"/>
      <c r="C26" s="5"/>
      <c r="D26" s="5"/>
      <c r="E26" s="5"/>
      <c r="F26" s="5"/>
      <c r="G26" s="22"/>
      <c r="H26" s="22"/>
      <c r="I26" s="4"/>
      <c r="J26" s="4"/>
      <c r="K26" s="4"/>
      <c r="M26" s="4">
        <f t="shared" si="25"/>
        <v>0</v>
      </c>
      <c r="N26" s="4">
        <f t="shared" si="26"/>
        <v>0</v>
      </c>
      <c r="O26" s="4">
        <f t="shared" si="27"/>
        <v>0</v>
      </c>
    </row>
    <row r="27" spans="1:15" ht="16">
      <c r="A27" s="132"/>
      <c r="B27" s="4"/>
      <c r="C27" s="5"/>
      <c r="D27" s="5"/>
      <c r="E27" s="5"/>
      <c r="F27" s="5"/>
      <c r="G27" s="22"/>
      <c r="H27" s="22"/>
      <c r="I27" s="4"/>
      <c r="J27" s="4"/>
      <c r="K27" s="4"/>
      <c r="M27" s="4">
        <f t="shared" si="25"/>
        <v>0</v>
      </c>
      <c r="N27" s="4">
        <f t="shared" si="26"/>
        <v>0</v>
      </c>
      <c r="O27" s="4">
        <f t="shared" si="27"/>
        <v>0</v>
      </c>
    </row>
    <row r="28" spans="1:15" ht="16">
      <c r="A28" s="132"/>
      <c r="B28" s="4"/>
      <c r="C28" s="5"/>
      <c r="D28" s="5"/>
      <c r="E28" s="5"/>
      <c r="F28" s="5"/>
      <c r="G28" s="22"/>
      <c r="H28" s="22"/>
      <c r="I28" s="4"/>
      <c r="J28" s="4"/>
      <c r="K28" s="4"/>
      <c r="M28" s="4">
        <f t="shared" si="25"/>
        <v>0</v>
      </c>
      <c r="N28" s="4">
        <f t="shared" si="26"/>
        <v>0</v>
      </c>
      <c r="O28" s="4">
        <f t="shared" si="27"/>
        <v>0</v>
      </c>
    </row>
    <row r="29" spans="1:15" ht="16">
      <c r="B29" s="4"/>
      <c r="C29" s="5"/>
      <c r="D29" s="5"/>
      <c r="E29" s="5"/>
      <c r="F29" s="5"/>
      <c r="G29" s="22"/>
      <c r="H29" s="22"/>
      <c r="I29" s="4"/>
      <c r="J29" s="4"/>
      <c r="K29" s="4"/>
    </row>
    <row r="30" spans="1:15" ht="16">
      <c r="B30" s="4"/>
      <c r="C30" s="5"/>
      <c r="D30" s="5"/>
      <c r="E30" s="5"/>
      <c r="F30" s="5"/>
      <c r="G30" s="22"/>
      <c r="H30" s="22"/>
      <c r="I30" s="4"/>
      <c r="J30" s="4"/>
      <c r="K30" s="4"/>
    </row>
    <row r="31" spans="1:15" ht="16">
      <c r="B31" s="4"/>
      <c r="C31" s="5"/>
      <c r="D31" s="5"/>
      <c r="E31" s="5"/>
      <c r="F31" s="5"/>
      <c r="G31" s="22"/>
      <c r="H31" s="22"/>
      <c r="I31" s="4"/>
      <c r="J31" s="4"/>
      <c r="K31" s="4"/>
    </row>
    <row r="32" spans="1:15" ht="16">
      <c r="B32" s="4"/>
      <c r="C32" s="5"/>
      <c r="D32" s="5"/>
      <c r="E32" s="5"/>
      <c r="F32" s="5"/>
      <c r="G32" s="22"/>
      <c r="H32" s="22"/>
      <c r="I32" s="4"/>
      <c r="J32" s="4"/>
      <c r="K32" s="4"/>
    </row>
    <row r="33" spans="1:15" ht="16">
      <c r="B33" s="4"/>
      <c r="C33" s="5"/>
      <c r="D33" s="5"/>
      <c r="E33" s="5"/>
      <c r="F33" s="5"/>
      <c r="G33" s="22"/>
      <c r="H33" s="22"/>
      <c r="I33" s="4"/>
      <c r="J33" s="4"/>
      <c r="K33" s="4"/>
    </row>
    <row r="37" spans="1:15" ht="16">
      <c r="B37" s="13">
        <v>1330.48</v>
      </c>
      <c r="C37" s="13">
        <v>1364.48</v>
      </c>
    </row>
    <row r="39" spans="1:15" ht="16">
      <c r="G39" s="4" t="s">
        <v>162</v>
      </c>
      <c r="H39" s="4" t="s">
        <v>163</v>
      </c>
      <c r="I39" s="4" t="s">
        <v>184</v>
      </c>
      <c r="J39" s="4" t="s">
        <v>180</v>
      </c>
      <c r="M39" s="21"/>
      <c r="N39" s="21"/>
      <c r="O39" s="21"/>
    </row>
    <row r="40" spans="1:15" ht="16">
      <c r="G40" s="4" t="s">
        <v>15</v>
      </c>
      <c r="H40" s="22">
        <f>G47</f>
        <v>600</v>
      </c>
      <c r="I40" s="6">
        <v>4</v>
      </c>
      <c r="J40" s="6">
        <f>H40/(I40*2)</f>
        <v>75</v>
      </c>
      <c r="M40" s="4"/>
      <c r="O40" s="4"/>
    </row>
    <row r="41" spans="1:15" ht="16">
      <c r="G41" s="4" t="s">
        <v>17</v>
      </c>
      <c r="H41" s="22">
        <f>H47</f>
        <v>300</v>
      </c>
      <c r="I41" s="6">
        <v>4</v>
      </c>
      <c r="J41" s="6">
        <f t="shared" ref="J41:J42" si="28">H41/(I41*2)</f>
        <v>37.5</v>
      </c>
      <c r="M41" s="4"/>
      <c r="O41" s="4"/>
    </row>
    <row r="42" spans="1:15" ht="16">
      <c r="G42" s="29" t="s">
        <v>18</v>
      </c>
      <c r="H42" s="22">
        <f>I47</f>
        <v>0</v>
      </c>
      <c r="I42" s="6">
        <v>9</v>
      </c>
      <c r="J42" s="6">
        <f t="shared" si="28"/>
        <v>0</v>
      </c>
      <c r="M42" s="4"/>
      <c r="O42" s="4"/>
    </row>
    <row r="43" spans="1:15">
      <c r="G43" s="130" t="s">
        <v>176</v>
      </c>
      <c r="H43" s="130"/>
      <c r="I43" s="130"/>
      <c r="J43" s="130"/>
      <c r="M43" s="4"/>
      <c r="O43" s="4"/>
    </row>
    <row r="44" spans="1:15">
      <c r="G44" s="4" t="s">
        <v>41</v>
      </c>
      <c r="H44" s="6">
        <f t="shared" ref="H44:J44" si="29">B65</f>
        <v>1</v>
      </c>
      <c r="I44" s="6">
        <f t="shared" si="29"/>
        <v>3</v>
      </c>
      <c r="J44" s="6">
        <f t="shared" si="29"/>
        <v>0</v>
      </c>
      <c r="M44" s="4"/>
      <c r="N44" s="4"/>
      <c r="O44" s="4"/>
    </row>
    <row r="45" spans="1:15" ht="16">
      <c r="G45" s="66">
        <f>'0.输入区'!$B$45</f>
        <v>1</v>
      </c>
      <c r="H45" s="35">
        <f t="array" ref="H45">INDEX(B67:D78,G45,1)</f>
        <v>875.42</v>
      </c>
      <c r="I45" s="35">
        <f t="array" ref="I45">INDEX($B$67:$D$78,$G$45,2)</f>
        <v>895.82</v>
      </c>
      <c r="J45" s="35">
        <f t="array" ref="J45">INDEX($B$67:$D$78,$G$45,3)</f>
        <v>0</v>
      </c>
      <c r="M45" s="4"/>
      <c r="N45" s="4"/>
      <c r="O45" s="4"/>
    </row>
    <row r="46" spans="1:15">
      <c r="A46" s="4" t="s">
        <v>162</v>
      </c>
      <c r="B46" s="4" t="s">
        <v>163</v>
      </c>
      <c r="M46" s="4"/>
      <c r="N46" s="4"/>
      <c r="O46" s="4"/>
    </row>
    <row r="47" spans="1:15" ht="16">
      <c r="A47" s="4" t="s">
        <v>15</v>
      </c>
      <c r="B47" s="22">
        <f>$F$57</f>
        <v>9000</v>
      </c>
      <c r="F47" s="6" t="str">
        <f>'1.火电空间'!D28</f>
        <v>机组</v>
      </c>
      <c r="G47" s="6">
        <f>'1.火电空间'!E28</f>
        <v>600</v>
      </c>
      <c r="H47" s="6">
        <f>'1.火电空间'!F28</f>
        <v>300</v>
      </c>
      <c r="I47" s="6">
        <f>'1.火电空间'!G28</f>
        <v>0</v>
      </c>
      <c r="J47" s="6">
        <f>'1.火电空间'!H28</f>
        <v>900</v>
      </c>
      <c r="M47" s="4"/>
      <c r="N47" s="4"/>
      <c r="O47" s="4"/>
    </row>
    <row r="48" spans="1:15" ht="16">
      <c r="A48" s="4" t="s">
        <v>17</v>
      </c>
      <c r="B48" s="22">
        <f>$F$58</f>
        <v>4500</v>
      </c>
      <c r="F48" s="6" t="str">
        <f>'1.火电空间'!D29</f>
        <v>机组总容量</v>
      </c>
      <c r="G48" s="6">
        <f>'1.火电空间'!E29</f>
        <v>9000</v>
      </c>
      <c r="H48" s="6">
        <f>'1.火电空间'!F29</f>
        <v>4500</v>
      </c>
      <c r="I48" s="6">
        <f>'1.火电空间'!G29</f>
        <v>0</v>
      </c>
      <c r="J48" s="6">
        <f>'1.火电空间'!H29</f>
        <v>0</v>
      </c>
      <c r="M48" s="4"/>
      <c r="N48" s="4"/>
      <c r="O48" s="4"/>
    </row>
    <row r="49" spans="1:17" ht="16">
      <c r="A49" s="29" t="str">
        <f>A59</f>
        <v>G3</v>
      </c>
      <c r="B49" s="22">
        <f>F59</f>
        <v>3000</v>
      </c>
      <c r="F49" s="6" t="str">
        <f>'1.火电空间'!D30</f>
        <v>开机容量</v>
      </c>
      <c r="G49" s="6">
        <f>'1.火电空间'!E30</f>
        <v>9000</v>
      </c>
      <c r="H49" s="6">
        <f>'1.火电空间'!F30</f>
        <v>4500</v>
      </c>
      <c r="I49" s="6">
        <f>'1.火电空间'!G30</f>
        <v>0</v>
      </c>
      <c r="J49" s="6">
        <f>'1.火电空间'!H30</f>
        <v>6750</v>
      </c>
      <c r="M49" s="4"/>
      <c r="N49" s="4"/>
      <c r="O49" s="4"/>
    </row>
    <row r="50" spans="1:17">
      <c r="A50" s="4" t="s">
        <v>167</v>
      </c>
      <c r="B50" s="4">
        <f>SUM(B47:B49)</f>
        <v>16500</v>
      </c>
      <c r="F50" s="6" t="str">
        <f>'1.火电空间'!D31</f>
        <v>开机台数</v>
      </c>
      <c r="G50" s="6">
        <f>'1.火电空间'!E31</f>
        <v>15</v>
      </c>
      <c r="H50" s="6">
        <f>'1.火电空间'!F31</f>
        <v>15</v>
      </c>
      <c r="I50" s="6">
        <f>'1.火电空间'!G31</f>
        <v>0</v>
      </c>
      <c r="J50" s="6">
        <f>'1.火电空间'!H31</f>
        <v>0</v>
      </c>
      <c r="M50" s="4"/>
      <c r="N50" s="4"/>
      <c r="O50" s="4"/>
    </row>
    <row r="51" spans="1:17" ht="16">
      <c r="A51" s="4" t="s">
        <v>5</v>
      </c>
      <c r="B51" s="22">
        <f>E57</f>
        <v>15</v>
      </c>
      <c r="M51" s="4"/>
      <c r="N51" s="4"/>
      <c r="O51" s="4"/>
    </row>
    <row r="52" spans="1:17" ht="16">
      <c r="A52" s="4" t="s">
        <v>8</v>
      </c>
      <c r="B52" s="22">
        <v>0.5</v>
      </c>
    </row>
    <row r="56" spans="1:17" ht="16">
      <c r="A56" s="94" t="str">
        <f>'0.输入区'!A7</f>
        <v>名称</v>
      </c>
      <c r="B56" s="94" t="str">
        <f>'0.输入区'!B7</f>
        <v>节点</v>
      </c>
      <c r="C56" s="94" t="str">
        <f>'0.输入区'!C7</f>
        <v>机组类型</v>
      </c>
      <c r="D56" s="94" t="str">
        <f>'0.输入区'!D7</f>
        <v>装机容量(MW)</v>
      </c>
      <c r="E56" s="94" t="str">
        <f>'0.输入区'!E7</f>
        <v>数量</v>
      </c>
      <c r="F56" s="94" t="str">
        <f>'0.输入区'!F7</f>
        <v>总装机容量(MW)</v>
      </c>
      <c r="G56" s="94" t="str">
        <f>'0.输入区'!G7</f>
        <v>空载成本(元/小时)</v>
      </c>
      <c r="H56" s="94" t="str">
        <f>'0.输入区'!H7</f>
        <v>最大出力系数</v>
      </c>
      <c r="I56" s="94" t="str">
        <f>'0.输入区'!I7</f>
        <v>最小出力系数</v>
      </c>
      <c r="J56" s="94" t="str">
        <f>'0.输入区'!J7</f>
        <v>气耗(m³/MWh)</v>
      </c>
      <c r="K56" s="94" t="str">
        <f>'0.输入区'!K7</f>
        <v>核定煤耗二次系数</v>
      </c>
      <c r="L56" s="94" t="str">
        <f>'0.输入区'!L7</f>
        <v>核定煤耗一次系数</v>
      </c>
      <c r="M56" s="94" t="str">
        <f>'0.输入区'!M7</f>
        <v>核定煤耗常量项</v>
      </c>
      <c r="N56" s="94" t="str">
        <f>'0.输入区'!N7</f>
        <v>核定二氧化碳单位排放成本(元/MWh)</v>
      </c>
      <c r="O56" s="94" t="str">
        <f>'0.输入区'!O7</f>
        <v>核定排污单位排放成本(元/MWh)</v>
      </c>
      <c r="P56" s="13"/>
      <c r="Q56" s="13"/>
    </row>
    <row r="57" spans="1:17" ht="16">
      <c r="A57" s="60" t="str">
        <f>'1.火电空间'!A41</f>
        <v>G1</v>
      </c>
      <c r="B57" s="60">
        <f>'1.火电空间'!B41</f>
        <v>1</v>
      </c>
      <c r="C57" s="13" t="str">
        <f>'1.火电空间'!C41</f>
        <v>燃煤</v>
      </c>
      <c r="D57" s="13">
        <f>'1.火电空间'!D41</f>
        <v>600</v>
      </c>
      <c r="E57" s="13">
        <f>'1.火电空间'!E41</f>
        <v>15</v>
      </c>
      <c r="F57" s="13">
        <f>'1.火电空间'!F41</f>
        <v>9000</v>
      </c>
      <c r="G57" s="13">
        <f>'1.火电空间'!G41</f>
        <v>3600</v>
      </c>
      <c r="H57" s="13">
        <f>'1.火电空间'!H41</f>
        <v>1</v>
      </c>
      <c r="I57" s="13">
        <f>'1.火电空间'!I41</f>
        <v>0.5</v>
      </c>
      <c r="J57" s="13" t="str">
        <f>'1.火电空间'!J41</f>
        <v>-</v>
      </c>
      <c r="K57" s="13">
        <f>'1.火电空间'!K41</f>
        <v>1.27E-4</v>
      </c>
      <c r="L57" s="13">
        <f>'1.火电空间'!L41</f>
        <v>0.2266</v>
      </c>
      <c r="M57" s="13">
        <f>'1.火电空间'!M41</f>
        <v>0</v>
      </c>
      <c r="N57" s="13">
        <f>'1.火电空间'!N41</f>
        <v>30</v>
      </c>
      <c r="O57" s="13">
        <f>'1.火电空间'!O41</f>
        <v>20</v>
      </c>
      <c r="P57" s="13"/>
      <c r="Q57" s="13"/>
    </row>
    <row r="58" spans="1:17" ht="16">
      <c r="A58" s="60" t="str">
        <f>'1.火电空间'!A42</f>
        <v>G2</v>
      </c>
      <c r="B58" s="60">
        <f>'1.火电空间'!B42</f>
        <v>3</v>
      </c>
      <c r="C58" s="13" t="str">
        <f>'1.火电空间'!C42</f>
        <v>燃煤</v>
      </c>
      <c r="D58" s="13">
        <f>'1.火电空间'!D42</f>
        <v>300</v>
      </c>
      <c r="E58" s="13">
        <f>'1.火电空间'!E42</f>
        <v>15</v>
      </c>
      <c r="F58" s="13">
        <f>'1.火电空间'!F42</f>
        <v>4500</v>
      </c>
      <c r="G58" s="13">
        <f>'1.火电空间'!G42</f>
        <v>2500</v>
      </c>
      <c r="H58" s="13">
        <f>'1.火电空间'!H42</f>
        <v>1</v>
      </c>
      <c r="I58" s="13">
        <f>'1.火电空间'!I42</f>
        <v>0.5</v>
      </c>
      <c r="J58" s="13" t="str">
        <f>'1.火电空间'!J42</f>
        <v>-</v>
      </c>
      <c r="K58" s="13">
        <f>'1.火电空间'!K42</f>
        <v>1.7100000000000001E-4</v>
      </c>
      <c r="L58" s="13">
        <f>'1.火电空间'!L42</f>
        <v>0.2873</v>
      </c>
      <c r="M58" s="13">
        <f>'1.火电空间'!M42</f>
        <v>0</v>
      </c>
      <c r="N58" s="13">
        <f>'1.火电空间'!N42</f>
        <v>31</v>
      </c>
      <c r="O58" s="13">
        <f>'1.火电空间'!O42</f>
        <v>20</v>
      </c>
      <c r="P58" s="13"/>
      <c r="Q58" s="13"/>
    </row>
    <row r="59" spans="1:17" ht="16">
      <c r="A59" s="60" t="str">
        <f>'1.火电空间'!A43</f>
        <v>G3</v>
      </c>
      <c r="B59" s="60">
        <f>'1.火电空间'!B43</f>
        <v>4</v>
      </c>
      <c r="C59" s="13" t="str">
        <f>'1.火电空间'!C43</f>
        <v>风电</v>
      </c>
      <c r="D59" s="13">
        <f>'1.火电空间'!D43</f>
        <v>200</v>
      </c>
      <c r="E59" s="13">
        <f>'1.火电空间'!E43</f>
        <v>15</v>
      </c>
      <c r="F59" s="13">
        <f>'1.火电空间'!F43</f>
        <v>3000</v>
      </c>
      <c r="G59" s="13">
        <f>'1.火电空间'!G43</f>
        <v>0</v>
      </c>
      <c r="H59" s="13">
        <f>'1.火电空间'!H43</f>
        <v>1</v>
      </c>
      <c r="I59" s="13">
        <f>'1.火电空间'!I43</f>
        <v>0</v>
      </c>
      <c r="J59" s="13" t="str">
        <f>'1.火电空间'!J43</f>
        <v>-</v>
      </c>
      <c r="K59" s="13">
        <f>'1.火电空间'!K43</f>
        <v>0</v>
      </c>
      <c r="L59" s="13">
        <f>'1.火电空间'!L43</f>
        <v>0</v>
      </c>
      <c r="M59" s="13">
        <f>'1.火电空间'!M43</f>
        <v>0</v>
      </c>
      <c r="N59" s="13">
        <f>'1.火电空间'!N43</f>
        <v>0</v>
      </c>
      <c r="O59" s="13">
        <f>'1.火电空间'!O43</f>
        <v>0</v>
      </c>
      <c r="P59" s="13"/>
      <c r="Q59" s="13"/>
    </row>
    <row r="60" spans="1:17" ht="16">
      <c r="A60" s="60">
        <f>'1.火电空间'!A44</f>
        <v>0</v>
      </c>
      <c r="B60" s="60">
        <f>'1.火电空间'!B44</f>
        <v>0</v>
      </c>
      <c r="C60" s="13">
        <f>'1.火电空间'!C44</f>
        <v>0</v>
      </c>
      <c r="D60" s="13">
        <f>'1.火电空间'!D44</f>
        <v>0</v>
      </c>
      <c r="E60" s="13">
        <f>'1.火电空间'!E44</f>
        <v>0</v>
      </c>
      <c r="F60" s="13">
        <f>'1.火电空间'!F44</f>
        <v>0</v>
      </c>
      <c r="G60" s="13">
        <f>'1.火电空间'!G44</f>
        <v>0</v>
      </c>
      <c r="H60" s="13">
        <f>'1.火电空间'!H44</f>
        <v>0</v>
      </c>
      <c r="I60" s="13">
        <f>'1.火电空间'!I44</f>
        <v>0</v>
      </c>
      <c r="J60" s="13">
        <f>'1.火电空间'!J44</f>
        <v>0</v>
      </c>
      <c r="K60" s="13">
        <f>'1.火电空间'!K44</f>
        <v>0</v>
      </c>
      <c r="L60" s="13">
        <f>'1.火电空间'!L44</f>
        <v>0</v>
      </c>
      <c r="M60" s="13">
        <f>'1.火电空间'!M44</f>
        <v>0</v>
      </c>
      <c r="N60" s="13">
        <f>'1.火电空间'!N44</f>
        <v>0</v>
      </c>
      <c r="O60" s="13">
        <f>'1.火电空间'!O44</f>
        <v>0</v>
      </c>
      <c r="P60" s="13"/>
      <c r="Q60" s="13"/>
    </row>
    <row r="61" spans="1:17" ht="16">
      <c r="A61" s="60">
        <f>'1.火电空间'!A45</f>
        <v>0</v>
      </c>
      <c r="B61" s="60">
        <f>'1.火电空间'!B45</f>
        <v>0</v>
      </c>
      <c r="C61" s="13">
        <f>'1.火电空间'!C45</f>
        <v>0</v>
      </c>
      <c r="D61" s="13">
        <f>'1.火电空间'!D45</f>
        <v>0</v>
      </c>
      <c r="E61" s="13">
        <f>'1.火电空间'!E45</f>
        <v>0</v>
      </c>
      <c r="F61" s="13">
        <f>'1.火电空间'!F45</f>
        <v>0</v>
      </c>
      <c r="G61" s="13">
        <f>'1.火电空间'!G45</f>
        <v>0</v>
      </c>
      <c r="H61" s="13">
        <f>'1.火电空间'!H45</f>
        <v>0</v>
      </c>
      <c r="I61" s="13">
        <f>'1.火电空间'!I45</f>
        <v>0</v>
      </c>
      <c r="J61" s="13">
        <f>'1.火电空间'!J45</f>
        <v>0</v>
      </c>
      <c r="K61" s="13">
        <f>'1.火电空间'!K45</f>
        <v>0</v>
      </c>
      <c r="L61" s="13">
        <f>'1.火电空间'!L45</f>
        <v>0</v>
      </c>
      <c r="M61" s="13">
        <f>'1.火电空间'!M45</f>
        <v>0</v>
      </c>
      <c r="N61" s="13">
        <f>'1.火电空间'!N45</f>
        <v>0</v>
      </c>
      <c r="O61" s="13">
        <f>'1.火电空间'!O45</f>
        <v>0</v>
      </c>
      <c r="P61" s="13"/>
      <c r="Q61" s="13"/>
    </row>
    <row r="62" spans="1:17" ht="16">
      <c r="A62" s="60">
        <f>'1.火电空间'!A46</f>
        <v>0</v>
      </c>
      <c r="B62" s="60">
        <f>'1.火电空间'!B46</f>
        <v>0</v>
      </c>
      <c r="C62" s="13">
        <f>'1.火电空间'!C46</f>
        <v>0</v>
      </c>
      <c r="D62" s="13">
        <f>'1.火电空间'!D46</f>
        <v>0</v>
      </c>
      <c r="E62" s="13">
        <f>'1.火电空间'!E46</f>
        <v>0</v>
      </c>
      <c r="F62" s="13">
        <f>'1.火电空间'!F46</f>
        <v>0</v>
      </c>
      <c r="G62" s="13">
        <f>'1.火电空间'!G46</f>
        <v>0</v>
      </c>
      <c r="H62" s="13">
        <f>'1.火电空间'!H46</f>
        <v>0</v>
      </c>
      <c r="I62" s="13">
        <f>'1.火电空间'!I46</f>
        <v>0</v>
      </c>
      <c r="J62" s="13">
        <f>'1.火电空间'!J46</f>
        <v>0</v>
      </c>
      <c r="K62" s="13">
        <f>'1.火电空间'!K46</f>
        <v>0</v>
      </c>
      <c r="L62" s="13">
        <f>'1.火电空间'!L46</f>
        <v>0</v>
      </c>
      <c r="M62" s="13">
        <f>'1.火电空间'!M46</f>
        <v>0</v>
      </c>
      <c r="N62" s="13">
        <f>'1.火电空间'!N46</f>
        <v>0</v>
      </c>
      <c r="O62" s="13">
        <f>'1.火电空间'!O46</f>
        <v>0</v>
      </c>
      <c r="P62" s="13"/>
      <c r="Q62" s="13"/>
    </row>
    <row r="63" spans="1:17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</row>
    <row r="65" spans="1:8">
      <c r="A65" t="str">
        <f>'0.输入区'!A30</f>
        <v>节点</v>
      </c>
      <c r="B65">
        <f>'0.输入区'!B30</f>
        <v>1</v>
      </c>
      <c r="C65">
        <f>'0.输入区'!C30</f>
        <v>3</v>
      </c>
      <c r="D65">
        <f>'0.输入区'!D30</f>
        <v>0</v>
      </c>
    </row>
    <row r="66" spans="1:8" ht="16">
      <c r="A66" s="36" t="str">
        <f>'0.输入区'!A31</f>
        <v>月份</v>
      </c>
      <c r="B66" s="37" t="str">
        <f>'0.输入区'!B31</f>
        <v>节点1燃煤价格(元/吨)</v>
      </c>
      <c r="C66" s="37" t="str">
        <f>'0.输入区'!C31</f>
        <v>节点3燃煤价格(元/吨)</v>
      </c>
      <c r="D66" s="37">
        <f>'0.输入区'!D31</f>
        <v>0</v>
      </c>
    </row>
    <row r="67" spans="1:8" ht="16">
      <c r="A67" s="36" t="str">
        <f>'0.输入区'!A32</f>
        <v>1</v>
      </c>
      <c r="B67" s="37">
        <f>'0.输入区'!B32</f>
        <v>875.42</v>
      </c>
      <c r="C67" s="37">
        <f>'0.输入区'!C32</f>
        <v>895.82</v>
      </c>
      <c r="D67" s="37">
        <f>'0.输入区'!D32</f>
        <v>0</v>
      </c>
      <c r="H67">
        <f>INDEX(B67:D78,3,1)</f>
        <v>892.04</v>
      </c>
    </row>
    <row r="68" spans="1:8" ht="16">
      <c r="A68" s="36" t="str">
        <f>'0.输入区'!A33</f>
        <v>2</v>
      </c>
      <c r="B68" s="37">
        <f>'0.输入区'!B33</f>
        <v>899.12</v>
      </c>
      <c r="C68" s="37">
        <f>'0.输入区'!C33</f>
        <v>899.12</v>
      </c>
      <c r="D68" s="37">
        <f>'0.输入区'!D33</f>
        <v>0</v>
      </c>
    </row>
    <row r="69" spans="1:8" ht="16">
      <c r="A69" s="36" t="str">
        <f>'0.输入区'!A34</f>
        <v>3</v>
      </c>
      <c r="B69" s="37">
        <f>'0.输入区'!B34</f>
        <v>892.04</v>
      </c>
      <c r="C69" s="37">
        <f>'0.输入区'!C34</f>
        <v>892.04</v>
      </c>
      <c r="D69" s="37">
        <f>'0.输入区'!D34</f>
        <v>0</v>
      </c>
    </row>
    <row r="70" spans="1:8" ht="16">
      <c r="A70" s="36" t="str">
        <f>'0.输入区'!A35</f>
        <v>4</v>
      </c>
      <c r="B70" s="37">
        <f>'0.输入区'!B35</f>
        <v>888.13</v>
      </c>
      <c r="C70" s="37">
        <f>'0.输入区'!C35</f>
        <v>888.13</v>
      </c>
      <c r="D70" s="37">
        <f>'0.输入区'!D35</f>
        <v>0</v>
      </c>
    </row>
    <row r="71" spans="1:8" ht="16">
      <c r="A71" s="36" t="str">
        <f>'0.输入区'!A36</f>
        <v>5</v>
      </c>
      <c r="B71" s="37">
        <f>'0.输入区'!B36</f>
        <v>1086.79</v>
      </c>
      <c r="C71" s="37">
        <f>'0.输入区'!C36</f>
        <v>1086.79</v>
      </c>
      <c r="D71" s="37">
        <f>'0.输入区'!D36</f>
        <v>0</v>
      </c>
    </row>
    <row r="72" spans="1:8" ht="16">
      <c r="A72" s="36" t="str">
        <f>'0.输入区'!A37</f>
        <v>6</v>
      </c>
      <c r="B72" s="37">
        <f>'0.输入区'!B37</f>
        <v>1089.8800000000001</v>
      </c>
      <c r="C72" s="37">
        <f>'0.输入区'!C37</f>
        <v>1089.8800000000001</v>
      </c>
      <c r="D72" s="37">
        <f>'0.输入区'!D37</f>
        <v>0</v>
      </c>
    </row>
    <row r="73" spans="1:8" ht="16">
      <c r="A73" s="36" t="str">
        <f>'0.输入区'!A38</f>
        <v>7</v>
      </c>
      <c r="B73" s="37">
        <f>'0.输入区'!B38</f>
        <v>1092.01</v>
      </c>
      <c r="C73" s="37">
        <f>'0.输入区'!C38</f>
        <v>1092.01</v>
      </c>
      <c r="D73" s="37">
        <f>'0.输入区'!D38</f>
        <v>0</v>
      </c>
    </row>
    <row r="74" spans="1:8" ht="16">
      <c r="A74" s="36" t="str">
        <f>'0.输入区'!A39</f>
        <v>8</v>
      </c>
      <c r="B74" s="37">
        <f>'0.输入区'!B39</f>
        <v>1122.2</v>
      </c>
      <c r="C74" s="37">
        <f>'0.输入区'!C39</f>
        <v>1122.2</v>
      </c>
      <c r="D74" s="37">
        <f>'0.输入区'!D39</f>
        <v>0</v>
      </c>
    </row>
    <row r="75" spans="1:8" ht="16">
      <c r="A75" s="36" t="str">
        <f>'0.输入区'!A40</f>
        <v>9</v>
      </c>
      <c r="B75" s="37">
        <f>'0.输入区'!B40</f>
        <v>822.2</v>
      </c>
      <c r="C75" s="37">
        <f>'0.输入区'!C40</f>
        <v>822.2</v>
      </c>
      <c r="D75" s="37">
        <f>'0.输入区'!D40</f>
        <v>0</v>
      </c>
    </row>
    <row r="76" spans="1:8" ht="16">
      <c r="A76" s="36" t="str">
        <f>'0.输入区'!A41</f>
        <v>10</v>
      </c>
      <c r="B76" s="37">
        <f>'0.输入区'!B41</f>
        <v>811.34</v>
      </c>
      <c r="C76" s="37">
        <f>'0.输入区'!C41</f>
        <v>811.34</v>
      </c>
      <c r="D76" s="37">
        <f>'0.输入区'!D41</f>
        <v>0</v>
      </c>
    </row>
    <row r="77" spans="1:8" ht="16">
      <c r="A77" s="36" t="str">
        <f>'0.输入区'!A42</f>
        <v>11</v>
      </c>
      <c r="B77" s="37">
        <f>'0.输入区'!B42</f>
        <v>811.34</v>
      </c>
      <c r="C77" s="37">
        <f>'0.输入区'!C42</f>
        <v>811.34</v>
      </c>
      <c r="D77" s="37">
        <f>'0.输入区'!D42</f>
        <v>0</v>
      </c>
    </row>
    <row r="78" spans="1:8" ht="16">
      <c r="A78" s="36" t="str">
        <f>'0.输入区'!A43</f>
        <v>12</v>
      </c>
      <c r="B78" s="37">
        <f>'0.输入区'!B43</f>
        <v>800.29</v>
      </c>
      <c r="C78" s="37">
        <f>'0.输入区'!C43</f>
        <v>800.29</v>
      </c>
      <c r="D78" s="37">
        <f>'0.输入区'!D43</f>
        <v>0</v>
      </c>
    </row>
    <row r="80" spans="1:8" ht="18">
      <c r="A80" s="131" t="s">
        <v>185</v>
      </c>
      <c r="B80" s="131"/>
      <c r="C80" s="131"/>
      <c r="D80" s="131"/>
      <c r="E80" s="131"/>
    </row>
    <row r="81" spans="1:5">
      <c r="A81" s="4" t="str">
        <f t="shared" ref="A81:D84" si="30">A56</f>
        <v>名称</v>
      </c>
      <c r="B81" s="4" t="str">
        <f t="shared" si="30"/>
        <v>节点</v>
      </c>
      <c r="C81" s="4" t="str">
        <f t="shared" si="30"/>
        <v>机组类型</v>
      </c>
      <c r="D81" s="4" t="str">
        <f t="shared" si="30"/>
        <v>装机容量(MW)</v>
      </c>
      <c r="E81" s="38" t="s">
        <v>176</v>
      </c>
    </row>
    <row r="82" spans="1:5">
      <c r="A82" s="4" t="str">
        <f t="shared" si="30"/>
        <v>G1</v>
      </c>
      <c r="B82" s="4">
        <f t="shared" si="30"/>
        <v>1</v>
      </c>
      <c r="C82" s="4" t="str">
        <f t="shared" si="30"/>
        <v>燃煤</v>
      </c>
      <c r="D82" s="4">
        <f t="shared" si="30"/>
        <v>600</v>
      </c>
      <c r="E82" s="4">
        <f>SUMIFS($H$45:$J$45,$H$44:$J$44,$B82)</f>
        <v>875.42</v>
      </c>
    </row>
    <row r="83" spans="1:5">
      <c r="A83" s="4" t="str">
        <f t="shared" si="30"/>
        <v>G2</v>
      </c>
      <c r="B83" s="4">
        <f t="shared" si="30"/>
        <v>3</v>
      </c>
      <c r="C83" s="4" t="str">
        <f t="shared" si="30"/>
        <v>燃煤</v>
      </c>
      <c r="D83" s="4">
        <f t="shared" si="30"/>
        <v>300</v>
      </c>
      <c r="E83" s="4">
        <f t="shared" ref="E83:E84" si="31">SUMIFS($H$45:$J$45,$H$44:$J$44,$B83)</f>
        <v>895.82</v>
      </c>
    </row>
    <row r="84" spans="1:5">
      <c r="A84" s="4" t="str">
        <f t="shared" si="30"/>
        <v>G3</v>
      </c>
      <c r="B84" s="4">
        <f t="shared" si="30"/>
        <v>4</v>
      </c>
      <c r="C84" s="4" t="str">
        <f t="shared" si="30"/>
        <v>风电</v>
      </c>
      <c r="D84" s="4">
        <f t="shared" si="30"/>
        <v>200</v>
      </c>
      <c r="E84" s="4">
        <f t="shared" si="31"/>
        <v>0</v>
      </c>
    </row>
  </sheetData>
  <mergeCells count="5">
    <mergeCell ref="G43:J43"/>
    <mergeCell ref="A80:E80"/>
    <mergeCell ref="A2:A5"/>
    <mergeCell ref="A13:A16"/>
    <mergeCell ref="A25:A28"/>
  </mergeCells>
  <phoneticPr fontId="2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30"/>
  <sheetViews>
    <sheetView zoomScale="150" zoomScaleNormal="150" workbookViewId="0">
      <selection activeCell="H19" sqref="H19"/>
    </sheetView>
  </sheetViews>
  <sheetFormatPr baseColWidth="10" defaultColWidth="9" defaultRowHeight="15"/>
  <cols>
    <col min="3" max="3" width="16.6640625" customWidth="1"/>
    <col min="9" max="9" width="20.1640625" customWidth="1"/>
  </cols>
  <sheetData>
    <row r="2" spans="1:12">
      <c r="A2" s="133" t="s">
        <v>186</v>
      </c>
      <c r="B2" s="133"/>
      <c r="C2" s="133"/>
      <c r="E2" s="133" t="s">
        <v>187</v>
      </c>
      <c r="F2" s="133"/>
      <c r="G2" s="133"/>
      <c r="I2" s="1" t="s">
        <v>188</v>
      </c>
    </row>
    <row r="3" spans="1:12">
      <c r="A3" s="4" t="str">
        <f>'2. 边际成本 '!M1</f>
        <v>机组容量</v>
      </c>
      <c r="B3" s="4" t="str">
        <f>'2. 边际成本 '!N1</f>
        <v>报价</v>
      </c>
      <c r="C3" s="4" t="str">
        <f>'2. 边际成本 '!O1</f>
        <v>申报</v>
      </c>
      <c r="E3" s="4" t="str">
        <f t="shared" ref="E3:G3" si="0">A3</f>
        <v>机组容量</v>
      </c>
      <c r="F3" s="4" t="str">
        <f t="shared" si="0"/>
        <v>报价</v>
      </c>
      <c r="G3" s="4" t="str">
        <f t="shared" si="0"/>
        <v>申报</v>
      </c>
      <c r="J3" s="4" t="s">
        <v>181</v>
      </c>
      <c r="K3" s="4" t="s">
        <v>182</v>
      </c>
      <c r="L3" s="4" t="s">
        <v>183</v>
      </c>
    </row>
    <row r="4" spans="1:12">
      <c r="A4" s="4">
        <f>'2. 边际成本 '!M2</f>
        <v>600</v>
      </c>
      <c r="B4" s="4">
        <f>'2. 边际成本 '!N2</f>
        <v>331.75392699999998</v>
      </c>
      <c r="C4" s="4">
        <f>'2. 边际成本 '!O2</f>
        <v>1125</v>
      </c>
      <c r="E4" s="4">
        <f t="array" ref="E4:G30">_xlfn._xlws.SORT(A4:C30,2)</f>
        <v>600</v>
      </c>
      <c r="F4" s="4">
        <v>0</v>
      </c>
      <c r="G4" s="4">
        <v>0</v>
      </c>
      <c r="J4" s="4">
        <v>600</v>
      </c>
      <c r="K4" s="4">
        <v>0</v>
      </c>
      <c r="L4" s="4">
        <v>0</v>
      </c>
    </row>
    <row r="5" spans="1:12">
      <c r="A5" s="4">
        <f>'2. 边际成本 '!M3</f>
        <v>600</v>
      </c>
      <c r="B5" s="4">
        <f>'2. 边际成本 '!N3</f>
        <v>348.43067799999994</v>
      </c>
      <c r="C5" s="4">
        <f>'2. 边际成本 '!O3</f>
        <v>1125</v>
      </c>
      <c r="E5" s="4">
        <v>600</v>
      </c>
      <c r="F5" s="4">
        <v>0</v>
      </c>
      <c r="G5" s="4">
        <v>0</v>
      </c>
      <c r="J5" s="4">
        <v>600</v>
      </c>
      <c r="K5" s="4">
        <v>0</v>
      </c>
      <c r="L5" s="4">
        <v>0</v>
      </c>
    </row>
    <row r="6" spans="1:12">
      <c r="A6" s="4">
        <f>'2. 边际成本 '!M4</f>
        <v>600</v>
      </c>
      <c r="B6" s="4">
        <f>'2. 边际成本 '!N4</f>
        <v>365.10742899999997</v>
      </c>
      <c r="C6" s="4">
        <f>'2. 边际成本 '!O4</f>
        <v>1125</v>
      </c>
      <c r="E6" s="4">
        <v>600</v>
      </c>
      <c r="F6" s="4">
        <v>0</v>
      </c>
      <c r="G6" s="4">
        <v>0</v>
      </c>
      <c r="J6" s="4">
        <v>600</v>
      </c>
      <c r="K6" s="4">
        <v>0</v>
      </c>
      <c r="L6" s="4">
        <v>0</v>
      </c>
    </row>
    <row r="7" spans="1:12">
      <c r="A7" s="4">
        <f>'2. 边际成本 '!M5</f>
        <v>600</v>
      </c>
      <c r="B7" s="4">
        <f>'2. 边际成本 '!N5</f>
        <v>381.78417999999999</v>
      </c>
      <c r="C7" s="4">
        <f>'2. 边际成本 '!O5</f>
        <v>1125</v>
      </c>
      <c r="E7" s="4">
        <v>600</v>
      </c>
      <c r="F7" s="4">
        <v>0</v>
      </c>
      <c r="G7" s="4">
        <v>0</v>
      </c>
      <c r="J7" s="4">
        <v>600</v>
      </c>
      <c r="K7" s="4">
        <v>0</v>
      </c>
      <c r="L7" s="4">
        <v>0</v>
      </c>
    </row>
    <row r="8" spans="1:12">
      <c r="A8" s="4">
        <f>'2. 边际成本 '!M6</f>
        <v>600</v>
      </c>
      <c r="B8" s="4">
        <f>'2. 边际成本 '!N6</f>
        <v>0</v>
      </c>
      <c r="C8" s="4">
        <f>'2. 边际成本 '!O6</f>
        <v>0</v>
      </c>
      <c r="E8" s="4">
        <v>600</v>
      </c>
      <c r="F8" s="4">
        <v>0</v>
      </c>
      <c r="G8" s="4">
        <v>0</v>
      </c>
      <c r="J8" s="4">
        <v>600</v>
      </c>
      <c r="K8" s="4">
        <v>0</v>
      </c>
      <c r="L8" s="4">
        <v>0</v>
      </c>
    </row>
    <row r="9" spans="1:12">
      <c r="A9" s="4">
        <f>'2. 边际成本 '!M7</f>
        <v>600</v>
      </c>
      <c r="B9" s="4">
        <f>'2. 边际成本 '!N7</f>
        <v>0</v>
      </c>
      <c r="C9" s="4">
        <f>'2. 边际成本 '!O7</f>
        <v>0</v>
      </c>
      <c r="E9" s="4">
        <v>300</v>
      </c>
      <c r="F9" s="4">
        <v>0</v>
      </c>
      <c r="G9" s="4">
        <v>0</v>
      </c>
      <c r="J9" s="4">
        <v>300</v>
      </c>
      <c r="K9" s="4">
        <v>0</v>
      </c>
      <c r="L9" s="4">
        <v>0</v>
      </c>
    </row>
    <row r="10" spans="1:12">
      <c r="A10" s="4">
        <f>'2. 边际成本 '!M8</f>
        <v>600</v>
      </c>
      <c r="B10" s="4">
        <f>'2. 边际成本 '!N8</f>
        <v>0</v>
      </c>
      <c r="C10" s="4">
        <f>'2. 边际成本 '!O8</f>
        <v>0</v>
      </c>
      <c r="E10" s="4">
        <v>300</v>
      </c>
      <c r="F10" s="4">
        <v>0</v>
      </c>
      <c r="G10" s="4">
        <v>0</v>
      </c>
      <c r="J10" s="4">
        <v>300</v>
      </c>
      <c r="K10" s="4">
        <v>0</v>
      </c>
      <c r="L10" s="4">
        <v>0</v>
      </c>
    </row>
    <row r="11" spans="1:12">
      <c r="A11" s="4">
        <f>'2. 边际成本 '!M9</f>
        <v>600</v>
      </c>
      <c r="B11" s="4">
        <f>'2. 边际成本 '!N9</f>
        <v>0</v>
      </c>
      <c r="C11" s="4">
        <f>'2. 边际成本 '!O9</f>
        <v>0</v>
      </c>
      <c r="E11" s="4">
        <v>300</v>
      </c>
      <c r="F11" s="4">
        <v>0</v>
      </c>
      <c r="G11" s="4">
        <v>0</v>
      </c>
      <c r="J11" s="4">
        <v>300</v>
      </c>
      <c r="K11" s="4">
        <v>0</v>
      </c>
      <c r="L11" s="4">
        <v>0</v>
      </c>
    </row>
    <row r="12" spans="1:12">
      <c r="A12" s="4">
        <f>'2. 边际成本 '!M10</f>
        <v>600</v>
      </c>
      <c r="B12" s="4">
        <f>'2. 边际成本 '!N10</f>
        <v>0</v>
      </c>
      <c r="C12" s="4">
        <f>'2. 边际成本 '!O10</f>
        <v>0</v>
      </c>
      <c r="E12" s="4">
        <v>300</v>
      </c>
      <c r="F12" s="4">
        <v>0</v>
      </c>
      <c r="G12" s="4">
        <v>0</v>
      </c>
      <c r="J12" s="4">
        <v>300</v>
      </c>
      <c r="K12" s="4">
        <v>0</v>
      </c>
      <c r="L12" s="4">
        <v>0</v>
      </c>
    </row>
    <row r="13" spans="1:12">
      <c r="A13" s="4">
        <f>'2. 边际成本 '!M11</f>
        <v>300</v>
      </c>
      <c r="B13" s="4">
        <f>'2. 边际成本 '!N11</f>
        <v>365.81354349999998</v>
      </c>
      <c r="C13" s="4">
        <f>'2. 边际成本 '!O11</f>
        <v>562.5</v>
      </c>
      <c r="E13" s="4">
        <v>300</v>
      </c>
      <c r="F13" s="4">
        <v>0</v>
      </c>
      <c r="G13" s="4">
        <v>0</v>
      </c>
      <c r="J13" s="4">
        <v>300</v>
      </c>
      <c r="K13" s="4">
        <v>0</v>
      </c>
      <c r="L13" s="4">
        <v>0</v>
      </c>
    </row>
    <row r="14" spans="1:12">
      <c r="A14" s="4">
        <f>'2. 边际成本 '!M12</f>
        <v>300</v>
      </c>
      <c r="B14" s="4">
        <f>'2. 边际成本 '!N12</f>
        <v>377.30243500000006</v>
      </c>
      <c r="C14" s="4">
        <f>'2. 边际成本 '!O12</f>
        <v>562.5</v>
      </c>
      <c r="E14" s="4">
        <v>0</v>
      </c>
      <c r="F14" s="4">
        <v>0</v>
      </c>
      <c r="G14" s="4">
        <v>0</v>
      </c>
      <c r="J14" s="4">
        <v>0</v>
      </c>
      <c r="K14" s="4">
        <v>0</v>
      </c>
      <c r="L14" s="4">
        <v>0</v>
      </c>
    </row>
    <row r="15" spans="1:12">
      <c r="A15" s="4">
        <f>'2. 边际成本 '!M13</f>
        <v>300</v>
      </c>
      <c r="B15" s="4">
        <f>'2. 边际成本 '!N13</f>
        <v>388.79132650000003</v>
      </c>
      <c r="C15" s="4">
        <f>'2. 边际成本 '!O13</f>
        <v>562.5</v>
      </c>
      <c r="E15" s="4">
        <v>0</v>
      </c>
      <c r="F15" s="4">
        <v>0</v>
      </c>
      <c r="G15" s="4">
        <v>0</v>
      </c>
      <c r="J15" s="4">
        <v>0</v>
      </c>
      <c r="K15" s="4">
        <v>0</v>
      </c>
      <c r="L15" s="4">
        <v>0</v>
      </c>
    </row>
    <row r="16" spans="1:12">
      <c r="A16" s="4">
        <f>'2. 边际成本 '!M14</f>
        <v>300</v>
      </c>
      <c r="B16" s="4">
        <f>'2. 边际成本 '!N14</f>
        <v>400.28021800000005</v>
      </c>
      <c r="C16" s="4">
        <f>'2. 边际成本 '!O14</f>
        <v>562.5</v>
      </c>
      <c r="E16" s="4">
        <v>0</v>
      </c>
      <c r="F16" s="4">
        <v>0</v>
      </c>
      <c r="G16" s="4">
        <v>0</v>
      </c>
      <c r="J16" s="4">
        <v>0</v>
      </c>
      <c r="K16" s="4">
        <v>0</v>
      </c>
      <c r="L16" s="4">
        <v>0</v>
      </c>
    </row>
    <row r="17" spans="1:12">
      <c r="A17" s="4">
        <f>'2. 边际成本 '!M15</f>
        <v>300</v>
      </c>
      <c r="B17" s="4">
        <f>'2. 边际成本 '!N15</f>
        <v>0</v>
      </c>
      <c r="C17" s="4">
        <f>'2. 边际成本 '!O15</f>
        <v>0</v>
      </c>
      <c r="E17" s="4">
        <v>0</v>
      </c>
      <c r="F17" s="4">
        <v>0</v>
      </c>
      <c r="G17" s="4">
        <v>0</v>
      </c>
      <c r="J17" s="4">
        <v>0</v>
      </c>
      <c r="K17" s="4">
        <v>0</v>
      </c>
      <c r="L17" s="4">
        <v>0</v>
      </c>
    </row>
    <row r="18" spans="1:12">
      <c r="A18" s="4">
        <f>'2. 边际成本 '!M16</f>
        <v>300</v>
      </c>
      <c r="B18" s="4">
        <f>'2. 边际成本 '!N16</f>
        <v>0</v>
      </c>
      <c r="C18" s="4">
        <f>'2. 边际成本 '!O16</f>
        <v>0</v>
      </c>
      <c r="E18" s="4">
        <v>0</v>
      </c>
      <c r="F18" s="4">
        <v>0</v>
      </c>
      <c r="G18" s="4">
        <v>0</v>
      </c>
      <c r="J18" s="4">
        <v>0</v>
      </c>
      <c r="K18" s="4">
        <v>0</v>
      </c>
      <c r="L18" s="4">
        <v>0</v>
      </c>
    </row>
    <row r="19" spans="1:12">
      <c r="A19" s="4">
        <f>'2. 边际成本 '!M17</f>
        <v>300</v>
      </c>
      <c r="B19" s="4">
        <f>'2. 边际成本 '!N17</f>
        <v>0</v>
      </c>
      <c r="C19" s="4">
        <f>'2. 边际成本 '!O17</f>
        <v>0</v>
      </c>
      <c r="E19" s="4">
        <v>0</v>
      </c>
      <c r="F19" s="4">
        <v>0</v>
      </c>
      <c r="G19" s="4">
        <v>0</v>
      </c>
      <c r="J19" s="4">
        <v>0</v>
      </c>
      <c r="K19" s="4">
        <v>0</v>
      </c>
      <c r="L19" s="4">
        <v>0</v>
      </c>
    </row>
    <row r="20" spans="1:12">
      <c r="A20" s="4">
        <f>'2. 边际成本 '!M18</f>
        <v>300</v>
      </c>
      <c r="B20" s="4">
        <f>'2. 边际成本 '!N18</f>
        <v>0</v>
      </c>
      <c r="C20" s="4">
        <f>'2. 边际成本 '!O18</f>
        <v>0</v>
      </c>
      <c r="E20" s="4">
        <v>0</v>
      </c>
      <c r="F20" s="4">
        <v>0</v>
      </c>
      <c r="G20" s="4">
        <v>0</v>
      </c>
      <c r="J20" s="4">
        <v>0</v>
      </c>
      <c r="K20" s="4">
        <v>0</v>
      </c>
      <c r="L20" s="4">
        <v>0</v>
      </c>
    </row>
    <row r="21" spans="1:12">
      <c r="A21" s="4">
        <f>'2. 边际成本 '!M19</f>
        <v>300</v>
      </c>
      <c r="B21" s="4">
        <f>'2. 边际成本 '!N19</f>
        <v>0</v>
      </c>
      <c r="C21" s="4">
        <f>'2. 边际成本 '!O19</f>
        <v>0</v>
      </c>
      <c r="E21" s="4">
        <v>0</v>
      </c>
      <c r="F21" s="4">
        <v>0</v>
      </c>
      <c r="G21" s="4">
        <v>0</v>
      </c>
      <c r="J21" s="4">
        <v>0</v>
      </c>
      <c r="K21" s="4">
        <v>0</v>
      </c>
      <c r="L21" s="4">
        <v>0</v>
      </c>
    </row>
    <row r="22" spans="1:12">
      <c r="A22" s="4">
        <f>'2. 边际成本 '!M20</f>
        <v>0</v>
      </c>
      <c r="B22" s="4">
        <f>'2. 边际成本 '!N20</f>
        <v>0</v>
      </c>
      <c r="C22" s="4">
        <f>'2. 边际成本 '!O20</f>
        <v>0</v>
      </c>
      <c r="E22" s="4">
        <v>0</v>
      </c>
      <c r="F22" s="4">
        <v>0</v>
      </c>
      <c r="G22" s="4">
        <v>0</v>
      </c>
      <c r="J22" s="4">
        <v>0</v>
      </c>
      <c r="K22" s="4">
        <v>0</v>
      </c>
      <c r="L22" s="4">
        <v>0</v>
      </c>
    </row>
    <row r="23" spans="1:12">
      <c r="A23" s="4">
        <f>'2. 边际成本 '!M21</f>
        <v>0</v>
      </c>
      <c r="B23" s="4">
        <f>'2. 边际成本 '!N21</f>
        <v>0</v>
      </c>
      <c r="C23" s="4">
        <f>'2. 边际成本 '!O21</f>
        <v>0</v>
      </c>
      <c r="E23" s="4">
        <v>600</v>
      </c>
      <c r="F23" s="4">
        <v>331.75392699999998</v>
      </c>
      <c r="G23" s="4">
        <v>1125</v>
      </c>
      <c r="J23" s="4">
        <v>600</v>
      </c>
      <c r="K23" s="4">
        <v>331.75392699999998</v>
      </c>
      <c r="L23" s="4">
        <v>1125</v>
      </c>
    </row>
    <row r="24" spans="1:12">
      <c r="A24" s="4">
        <f>'2. 边际成本 '!M22</f>
        <v>0</v>
      </c>
      <c r="B24" s="4">
        <f>'2. 边际成本 '!N22</f>
        <v>0</v>
      </c>
      <c r="C24" s="4">
        <f>'2. 边际成本 '!O22</f>
        <v>0</v>
      </c>
      <c r="E24" s="4">
        <v>600</v>
      </c>
      <c r="F24" s="4">
        <v>348.43067799999994</v>
      </c>
      <c r="G24" s="4">
        <v>1125</v>
      </c>
      <c r="J24" s="4">
        <v>600</v>
      </c>
      <c r="K24" s="4">
        <v>348.43067799999994</v>
      </c>
      <c r="L24" s="4">
        <v>1125</v>
      </c>
    </row>
    <row r="25" spans="1:12">
      <c r="A25" s="4">
        <f>'2. 边际成本 '!M23</f>
        <v>0</v>
      </c>
      <c r="B25" s="4">
        <f>'2. 边际成本 '!N23</f>
        <v>0</v>
      </c>
      <c r="C25" s="4">
        <f>'2. 边际成本 '!O23</f>
        <v>0</v>
      </c>
      <c r="E25" s="4">
        <v>600</v>
      </c>
      <c r="F25" s="4">
        <v>365.10742899999997</v>
      </c>
      <c r="G25" s="4">
        <v>1125</v>
      </c>
      <c r="J25" s="4">
        <v>600</v>
      </c>
      <c r="K25" s="4">
        <v>365.10742899999997</v>
      </c>
      <c r="L25" s="4">
        <v>1125</v>
      </c>
    </row>
    <row r="26" spans="1:12">
      <c r="A26" s="4">
        <f>'2. 边际成本 '!M24</f>
        <v>0</v>
      </c>
      <c r="B26" s="4">
        <f>'2. 边际成本 '!N24</f>
        <v>0</v>
      </c>
      <c r="C26" s="4">
        <f>'2. 边际成本 '!O24</f>
        <v>0</v>
      </c>
      <c r="E26" s="4">
        <v>300</v>
      </c>
      <c r="F26" s="4">
        <v>365.81354349999998</v>
      </c>
      <c r="G26" s="4">
        <v>562.5</v>
      </c>
      <c r="J26" s="4">
        <v>300</v>
      </c>
      <c r="K26" s="4">
        <v>365.81354349999998</v>
      </c>
      <c r="L26" s="4">
        <v>562.5</v>
      </c>
    </row>
    <row r="27" spans="1:12">
      <c r="A27" s="4">
        <f>'2. 边际成本 '!M25</f>
        <v>0</v>
      </c>
      <c r="B27" s="4">
        <f>'2. 边际成本 '!N25</f>
        <v>0</v>
      </c>
      <c r="C27" s="4">
        <f>'2. 边际成本 '!O25</f>
        <v>0</v>
      </c>
      <c r="E27" s="4">
        <v>300</v>
      </c>
      <c r="F27" s="4">
        <v>377.30243500000006</v>
      </c>
      <c r="G27" s="4">
        <v>562.5</v>
      </c>
      <c r="J27" s="4">
        <v>300</v>
      </c>
      <c r="K27" s="4">
        <v>377.30243500000006</v>
      </c>
      <c r="L27" s="4">
        <v>562.5</v>
      </c>
    </row>
    <row r="28" spans="1:12">
      <c r="A28" s="4">
        <f>'2. 边际成本 '!M26</f>
        <v>0</v>
      </c>
      <c r="B28" s="4">
        <f>'2. 边际成本 '!N26</f>
        <v>0</v>
      </c>
      <c r="C28" s="4">
        <f>'2. 边际成本 '!O26</f>
        <v>0</v>
      </c>
      <c r="E28" s="4">
        <v>600</v>
      </c>
      <c r="F28" s="4">
        <v>381.78417999999999</v>
      </c>
      <c r="G28" s="4">
        <v>1125</v>
      </c>
      <c r="J28" s="4">
        <v>600</v>
      </c>
      <c r="K28" s="4">
        <v>381.78417999999999</v>
      </c>
      <c r="L28" s="4">
        <v>1125</v>
      </c>
    </row>
    <row r="29" spans="1:12">
      <c r="A29" s="4">
        <f>'2. 边际成本 '!M27</f>
        <v>0</v>
      </c>
      <c r="B29" s="4">
        <f>'2. 边际成本 '!N27</f>
        <v>0</v>
      </c>
      <c r="C29" s="4">
        <f>'2. 边际成本 '!O27</f>
        <v>0</v>
      </c>
      <c r="E29" s="4">
        <v>300</v>
      </c>
      <c r="F29" s="4">
        <v>388.79132650000003</v>
      </c>
      <c r="G29" s="4">
        <v>562.5</v>
      </c>
      <c r="J29" s="4">
        <v>300</v>
      </c>
      <c r="K29" s="4">
        <v>388.79132650000003</v>
      </c>
      <c r="L29" s="4">
        <v>562.5</v>
      </c>
    </row>
    <row r="30" spans="1:12">
      <c r="A30" s="4">
        <f>'2. 边际成本 '!M28</f>
        <v>0</v>
      </c>
      <c r="B30" s="4">
        <f>'2. 边际成本 '!N28</f>
        <v>0</v>
      </c>
      <c r="C30" s="4">
        <f>'2. 边际成本 '!O28</f>
        <v>0</v>
      </c>
      <c r="E30" s="4">
        <v>300</v>
      </c>
      <c r="F30" s="4">
        <v>400.28021800000005</v>
      </c>
      <c r="G30" s="4">
        <v>562.5</v>
      </c>
      <c r="J30" s="4">
        <v>300</v>
      </c>
      <c r="K30" s="4">
        <v>400.28021800000005</v>
      </c>
      <c r="L30" s="4">
        <v>562.5</v>
      </c>
    </row>
  </sheetData>
  <autoFilter ref="J3:L30" xr:uid="{00000000-0001-0000-0300-000000000000}">
    <sortState xmlns:xlrd2="http://schemas.microsoft.com/office/spreadsheetml/2017/richdata2" ref="J4:L30">
      <sortCondition ref="K4:K30"/>
    </sortState>
  </autoFilter>
  <sortState xmlns:xlrd2="http://schemas.microsoft.com/office/spreadsheetml/2017/richdata2" ref="J4:L30">
    <sortCondition ref="K4:K30"/>
  </sortState>
  <mergeCells count="2">
    <mergeCell ref="A2:C2"/>
    <mergeCell ref="E2:G2"/>
  </mergeCells>
  <phoneticPr fontId="2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44"/>
  <sheetViews>
    <sheetView topLeftCell="A11" zoomScale="150" zoomScaleNormal="150" workbookViewId="0">
      <selection activeCell="E38" sqref="E38"/>
    </sheetView>
  </sheetViews>
  <sheetFormatPr baseColWidth="10" defaultColWidth="9" defaultRowHeight="15"/>
  <cols>
    <col min="3" max="3" width="11" customWidth="1"/>
    <col min="5" max="5" width="14.6640625" customWidth="1"/>
  </cols>
  <sheetData>
    <row r="2" spans="2:5" ht="16">
      <c r="B2" s="21"/>
      <c r="C2" s="21"/>
      <c r="D2" s="21"/>
      <c r="E2" s="51"/>
    </row>
    <row r="3" spans="2:5">
      <c r="B3" s="4"/>
      <c r="C3" s="3"/>
      <c r="D3" s="4"/>
      <c r="E3" s="6"/>
    </row>
    <row r="4" spans="2:5">
      <c r="B4" s="4"/>
      <c r="C4" s="3"/>
      <c r="D4" s="4"/>
      <c r="E4" s="6"/>
    </row>
    <row r="5" spans="2:5">
      <c r="B5" s="4"/>
      <c r="C5" s="3"/>
      <c r="D5" s="4"/>
      <c r="E5" s="6"/>
    </row>
    <row r="6" spans="2:5">
      <c r="B6" s="4"/>
      <c r="C6" s="3"/>
      <c r="D6" s="4"/>
      <c r="E6" s="6"/>
    </row>
    <row r="7" spans="2:5">
      <c r="B7" s="4"/>
      <c r="C7" s="4"/>
      <c r="D7" s="4"/>
      <c r="E7" s="6"/>
    </row>
    <row r="8" spans="2:5">
      <c r="B8" s="4"/>
      <c r="C8" s="4"/>
      <c r="D8" s="4"/>
      <c r="E8" s="6"/>
    </row>
    <row r="9" spans="2:5">
      <c r="B9" s="4"/>
      <c r="C9" s="4"/>
      <c r="D9" s="4"/>
      <c r="E9" s="6"/>
    </row>
    <row r="10" spans="2:5">
      <c r="B10" s="4"/>
      <c r="C10" s="4"/>
      <c r="D10" s="4"/>
      <c r="E10" s="6"/>
    </row>
    <row r="11" spans="2:5">
      <c r="B11" s="4"/>
      <c r="C11" s="6"/>
      <c r="D11" s="4"/>
      <c r="E11" s="6"/>
    </row>
    <row r="12" spans="2:5">
      <c r="B12" s="4"/>
      <c r="C12" s="6"/>
      <c r="D12" s="4"/>
      <c r="E12" s="6"/>
    </row>
    <row r="13" spans="2:5">
      <c r="B13" s="4"/>
      <c r="C13" s="6"/>
      <c r="D13" s="4"/>
      <c r="E13" s="6"/>
    </row>
    <row r="14" spans="2:5">
      <c r="B14" s="4"/>
      <c r="C14" s="6"/>
      <c r="D14" s="4"/>
      <c r="E14" s="6"/>
    </row>
    <row r="17" spans="1:5">
      <c r="A17" s="4" t="s">
        <v>189</v>
      </c>
      <c r="B17" s="4" t="str">
        <f>'3. 原始报价'!E3</f>
        <v>机组容量</v>
      </c>
      <c r="C17" s="4" t="str">
        <f>'3. 原始报价'!F3</f>
        <v>报价</v>
      </c>
      <c r="D17" s="4" t="str">
        <f>'3. 原始报价'!G3</f>
        <v>申报</v>
      </c>
      <c r="E17" s="29" t="s">
        <v>281</v>
      </c>
    </row>
    <row r="18" spans="1:5">
      <c r="A18" s="4">
        <v>1</v>
      </c>
      <c r="B18" s="4">
        <f>'3. 原始报价'!E4</f>
        <v>600</v>
      </c>
      <c r="C18" s="4">
        <f>'3. 原始报价'!F4</f>
        <v>0</v>
      </c>
      <c r="D18" s="4">
        <f>'3. 原始报价'!G4</f>
        <v>0</v>
      </c>
      <c r="E18" s="4">
        <f>D18</f>
        <v>0</v>
      </c>
    </row>
    <row r="19" spans="1:5">
      <c r="A19" s="4">
        <f>A18+1</f>
        <v>2</v>
      </c>
      <c r="B19" s="4">
        <f>'3. 原始报价'!E5</f>
        <v>600</v>
      </c>
      <c r="C19" s="4">
        <f>'3. 原始报价'!F5</f>
        <v>0</v>
      </c>
      <c r="D19" s="4">
        <f>'3. 原始报价'!G5</f>
        <v>0</v>
      </c>
      <c r="E19" s="4">
        <f>D19+E18</f>
        <v>0</v>
      </c>
    </row>
    <row r="20" spans="1:5">
      <c r="A20" s="4">
        <f t="shared" ref="A20:A44" si="0">A19+1</f>
        <v>3</v>
      </c>
      <c r="B20" s="4">
        <f>'3. 原始报价'!E6</f>
        <v>600</v>
      </c>
      <c r="C20" s="4">
        <f>'3. 原始报价'!F6</f>
        <v>0</v>
      </c>
      <c r="D20" s="4">
        <f>'3. 原始报价'!G6</f>
        <v>0</v>
      </c>
      <c r="E20" s="4">
        <f t="shared" ref="E20:E44" si="1">D20+E19</f>
        <v>0</v>
      </c>
    </row>
    <row r="21" spans="1:5">
      <c r="A21" s="4">
        <f t="shared" si="0"/>
        <v>4</v>
      </c>
      <c r="B21" s="4">
        <f>'3. 原始报价'!E7</f>
        <v>600</v>
      </c>
      <c r="C21" s="4">
        <f>'3. 原始报价'!F7</f>
        <v>0</v>
      </c>
      <c r="D21" s="4">
        <f>'3. 原始报价'!G7</f>
        <v>0</v>
      </c>
      <c r="E21" s="4">
        <f t="shared" si="1"/>
        <v>0</v>
      </c>
    </row>
    <row r="22" spans="1:5">
      <c r="A22" s="4">
        <f t="shared" si="0"/>
        <v>5</v>
      </c>
      <c r="B22" s="4">
        <f>'3. 原始报价'!E8</f>
        <v>600</v>
      </c>
      <c r="C22" s="4">
        <f>'3. 原始报价'!F8</f>
        <v>0</v>
      </c>
      <c r="D22" s="4">
        <f>'3. 原始报价'!G8</f>
        <v>0</v>
      </c>
      <c r="E22" s="4">
        <f t="shared" si="1"/>
        <v>0</v>
      </c>
    </row>
    <row r="23" spans="1:5">
      <c r="A23" s="4">
        <f t="shared" si="0"/>
        <v>6</v>
      </c>
      <c r="B23" s="4">
        <f>'3. 原始报价'!E9</f>
        <v>300</v>
      </c>
      <c r="C23" s="4">
        <f>'3. 原始报价'!F9</f>
        <v>0</v>
      </c>
      <c r="D23" s="4">
        <f>'3. 原始报价'!G9</f>
        <v>0</v>
      </c>
      <c r="E23" s="4">
        <f t="shared" si="1"/>
        <v>0</v>
      </c>
    </row>
    <row r="24" spans="1:5">
      <c r="A24" s="4">
        <f t="shared" si="0"/>
        <v>7</v>
      </c>
      <c r="B24" s="4">
        <f>'3. 原始报价'!E10</f>
        <v>300</v>
      </c>
      <c r="C24" s="4">
        <f>'3. 原始报价'!F10</f>
        <v>0</v>
      </c>
      <c r="D24" s="4">
        <f>'3. 原始报价'!G10</f>
        <v>0</v>
      </c>
      <c r="E24" s="4">
        <f t="shared" si="1"/>
        <v>0</v>
      </c>
    </row>
    <row r="25" spans="1:5">
      <c r="A25" s="4">
        <f t="shared" si="0"/>
        <v>8</v>
      </c>
      <c r="B25" s="4">
        <f>'3. 原始报价'!E11</f>
        <v>300</v>
      </c>
      <c r="C25" s="4">
        <f>'3. 原始报价'!F11</f>
        <v>0</v>
      </c>
      <c r="D25" s="4">
        <f>'3. 原始报价'!G11</f>
        <v>0</v>
      </c>
      <c r="E25" s="4">
        <f t="shared" si="1"/>
        <v>0</v>
      </c>
    </row>
    <row r="26" spans="1:5">
      <c r="A26" s="4">
        <f t="shared" si="0"/>
        <v>9</v>
      </c>
      <c r="B26" s="4">
        <f>'3. 原始报价'!E12</f>
        <v>300</v>
      </c>
      <c r="C26" s="4">
        <f>'3. 原始报价'!F12</f>
        <v>0</v>
      </c>
      <c r="D26" s="4">
        <f>'3. 原始报价'!G12</f>
        <v>0</v>
      </c>
      <c r="E26" s="4">
        <f t="shared" si="1"/>
        <v>0</v>
      </c>
    </row>
    <row r="27" spans="1:5">
      <c r="A27" s="4">
        <f t="shared" si="0"/>
        <v>10</v>
      </c>
      <c r="B27" s="4">
        <f>'3. 原始报价'!E13</f>
        <v>300</v>
      </c>
      <c r="C27" s="4">
        <f>'3. 原始报价'!F13</f>
        <v>0</v>
      </c>
      <c r="D27" s="4">
        <f>'3. 原始报价'!G13</f>
        <v>0</v>
      </c>
      <c r="E27" s="4">
        <f t="shared" si="1"/>
        <v>0</v>
      </c>
    </row>
    <row r="28" spans="1:5">
      <c r="A28" s="4">
        <f t="shared" si="0"/>
        <v>11</v>
      </c>
      <c r="B28" s="4">
        <f>'3. 原始报价'!E14</f>
        <v>0</v>
      </c>
      <c r="C28" s="4">
        <f>'3. 原始报价'!F14</f>
        <v>0</v>
      </c>
      <c r="D28" s="4">
        <f>'3. 原始报价'!G14</f>
        <v>0</v>
      </c>
      <c r="E28" s="4">
        <f t="shared" si="1"/>
        <v>0</v>
      </c>
    </row>
    <row r="29" spans="1:5">
      <c r="A29" s="4">
        <f t="shared" si="0"/>
        <v>12</v>
      </c>
      <c r="B29" s="4">
        <f>'3. 原始报价'!E15</f>
        <v>0</v>
      </c>
      <c r="C29" s="4">
        <f>'3. 原始报价'!F15</f>
        <v>0</v>
      </c>
      <c r="D29" s="4">
        <f>'3. 原始报价'!G15</f>
        <v>0</v>
      </c>
      <c r="E29" s="4">
        <f t="shared" si="1"/>
        <v>0</v>
      </c>
    </row>
    <row r="30" spans="1:5">
      <c r="A30" s="4">
        <f t="shared" si="0"/>
        <v>13</v>
      </c>
      <c r="B30" s="4">
        <f>'3. 原始报价'!E16</f>
        <v>0</v>
      </c>
      <c r="C30" s="4">
        <f>'3. 原始报价'!F16</f>
        <v>0</v>
      </c>
      <c r="D30" s="4">
        <f>'3. 原始报价'!G16</f>
        <v>0</v>
      </c>
      <c r="E30" s="4">
        <f t="shared" si="1"/>
        <v>0</v>
      </c>
    </row>
    <row r="31" spans="1:5">
      <c r="A31" s="4">
        <f t="shared" si="0"/>
        <v>14</v>
      </c>
      <c r="B31" s="4">
        <f>'3. 原始报价'!E17</f>
        <v>0</v>
      </c>
      <c r="C31" s="4">
        <f>'3. 原始报价'!F17</f>
        <v>0</v>
      </c>
      <c r="D31" s="4">
        <f>'3. 原始报价'!G17</f>
        <v>0</v>
      </c>
      <c r="E31" s="4">
        <f t="shared" si="1"/>
        <v>0</v>
      </c>
    </row>
    <row r="32" spans="1:5">
      <c r="A32" s="4">
        <f t="shared" si="0"/>
        <v>15</v>
      </c>
      <c r="B32" s="4">
        <f>'3. 原始报价'!E18</f>
        <v>0</v>
      </c>
      <c r="C32" s="4">
        <f>'3. 原始报价'!F18</f>
        <v>0</v>
      </c>
      <c r="D32" s="4">
        <f>'3. 原始报价'!G18</f>
        <v>0</v>
      </c>
      <c r="E32" s="4">
        <f t="shared" si="1"/>
        <v>0</v>
      </c>
    </row>
    <row r="33" spans="1:5">
      <c r="A33" s="4">
        <f t="shared" si="0"/>
        <v>16</v>
      </c>
      <c r="B33" s="4">
        <f>'3. 原始报价'!E19</f>
        <v>0</v>
      </c>
      <c r="C33" s="4">
        <f>'3. 原始报价'!F19</f>
        <v>0</v>
      </c>
      <c r="D33" s="4">
        <f>'3. 原始报价'!G19</f>
        <v>0</v>
      </c>
      <c r="E33" s="4">
        <f t="shared" si="1"/>
        <v>0</v>
      </c>
    </row>
    <row r="34" spans="1:5">
      <c r="A34" s="4">
        <f t="shared" si="0"/>
        <v>17</v>
      </c>
      <c r="B34" s="4">
        <f>'3. 原始报价'!E20</f>
        <v>0</v>
      </c>
      <c r="C34" s="4">
        <f>'3. 原始报价'!F20</f>
        <v>0</v>
      </c>
      <c r="D34" s="4">
        <f>'3. 原始报价'!G20</f>
        <v>0</v>
      </c>
      <c r="E34" s="4">
        <f t="shared" si="1"/>
        <v>0</v>
      </c>
    </row>
    <row r="35" spans="1:5">
      <c r="A35" s="4">
        <f t="shared" si="0"/>
        <v>18</v>
      </c>
      <c r="B35" s="4">
        <f>'3. 原始报价'!E21</f>
        <v>0</v>
      </c>
      <c r="C35" s="4">
        <f>'3. 原始报价'!F21</f>
        <v>0</v>
      </c>
      <c r="D35" s="4">
        <f>'3. 原始报价'!G21</f>
        <v>0</v>
      </c>
      <c r="E35" s="4">
        <f t="shared" si="1"/>
        <v>0</v>
      </c>
    </row>
    <row r="36" spans="1:5">
      <c r="A36" s="4">
        <f t="shared" si="0"/>
        <v>19</v>
      </c>
      <c r="B36" s="4">
        <f>'3. 原始报价'!E22</f>
        <v>0</v>
      </c>
      <c r="C36" s="4">
        <f>'3. 原始报价'!F22</f>
        <v>0</v>
      </c>
      <c r="D36" s="4">
        <f>'3. 原始报价'!G22</f>
        <v>0</v>
      </c>
      <c r="E36" s="4">
        <f t="shared" si="1"/>
        <v>0</v>
      </c>
    </row>
    <row r="37" spans="1:5">
      <c r="A37" s="4">
        <f t="shared" si="0"/>
        <v>20</v>
      </c>
      <c r="B37" s="4">
        <f>'3. 原始报价'!E23</f>
        <v>600</v>
      </c>
      <c r="C37" s="4">
        <f>'3. 原始报价'!F23</f>
        <v>331.75392699999998</v>
      </c>
      <c r="D37" s="4">
        <f>'3. 原始报价'!G23</f>
        <v>1125</v>
      </c>
      <c r="E37" s="4">
        <f t="shared" si="1"/>
        <v>1125</v>
      </c>
    </row>
    <row r="38" spans="1:5">
      <c r="A38" s="4">
        <f t="shared" si="0"/>
        <v>21</v>
      </c>
      <c r="B38" s="4">
        <f>'3. 原始报价'!E24</f>
        <v>600</v>
      </c>
      <c r="C38" s="4">
        <f>'3. 原始报价'!F24</f>
        <v>348.43067799999994</v>
      </c>
      <c r="D38" s="4">
        <f>'3. 原始报价'!G24</f>
        <v>1125</v>
      </c>
      <c r="E38" s="4">
        <f t="shared" si="1"/>
        <v>2250</v>
      </c>
    </row>
    <row r="39" spans="1:5">
      <c r="A39" s="4">
        <f t="shared" si="0"/>
        <v>22</v>
      </c>
      <c r="B39" s="4">
        <f>'3. 原始报价'!E25</f>
        <v>600</v>
      </c>
      <c r="C39" s="4">
        <f>'3. 原始报价'!F25</f>
        <v>365.10742899999997</v>
      </c>
      <c r="D39" s="4">
        <f>'3. 原始报价'!G25</f>
        <v>1125</v>
      </c>
      <c r="E39" s="4">
        <f t="shared" si="1"/>
        <v>3375</v>
      </c>
    </row>
    <row r="40" spans="1:5">
      <c r="A40" s="4">
        <f t="shared" si="0"/>
        <v>23</v>
      </c>
      <c r="B40" s="4">
        <f>'3. 原始报价'!E26</f>
        <v>300</v>
      </c>
      <c r="C40" s="4">
        <f>'3. 原始报价'!F26</f>
        <v>365.81354349999998</v>
      </c>
      <c r="D40" s="4">
        <f>'3. 原始报价'!G26</f>
        <v>562.5</v>
      </c>
      <c r="E40" s="4">
        <f t="shared" si="1"/>
        <v>3937.5</v>
      </c>
    </row>
    <row r="41" spans="1:5">
      <c r="A41" s="4">
        <f t="shared" si="0"/>
        <v>24</v>
      </c>
      <c r="B41" s="4">
        <f>'3. 原始报价'!E27</f>
        <v>300</v>
      </c>
      <c r="C41" s="4">
        <f>'3. 原始报价'!F27</f>
        <v>377.30243500000006</v>
      </c>
      <c r="D41" s="4">
        <f>'3. 原始报价'!G27</f>
        <v>562.5</v>
      </c>
      <c r="E41" s="4">
        <f t="shared" si="1"/>
        <v>4500</v>
      </c>
    </row>
    <row r="42" spans="1:5">
      <c r="A42" s="4">
        <f t="shared" si="0"/>
        <v>25</v>
      </c>
      <c r="B42" s="4">
        <f>'3. 原始报价'!E28</f>
        <v>600</v>
      </c>
      <c r="C42" s="4">
        <f>'3. 原始报价'!F28</f>
        <v>381.78417999999999</v>
      </c>
      <c r="D42" s="4">
        <f>'3. 原始报价'!G28</f>
        <v>1125</v>
      </c>
      <c r="E42" s="4">
        <f t="shared" si="1"/>
        <v>5625</v>
      </c>
    </row>
    <row r="43" spans="1:5">
      <c r="A43" s="4">
        <f t="shared" si="0"/>
        <v>26</v>
      </c>
      <c r="B43" s="4">
        <f>'3. 原始报价'!E29</f>
        <v>300</v>
      </c>
      <c r="C43" s="4">
        <f>'3. 原始报价'!F29</f>
        <v>388.79132650000003</v>
      </c>
      <c r="D43" s="4">
        <f>'3. 原始报价'!G29</f>
        <v>562.5</v>
      </c>
      <c r="E43" s="4">
        <f t="shared" si="1"/>
        <v>6187.5</v>
      </c>
    </row>
    <row r="44" spans="1:5">
      <c r="A44" s="4">
        <f t="shared" si="0"/>
        <v>27</v>
      </c>
      <c r="B44" s="4">
        <f>'3. 原始报价'!E30</f>
        <v>300</v>
      </c>
      <c r="C44" s="4">
        <f>'3. 原始报价'!F30</f>
        <v>400.28021800000005</v>
      </c>
      <c r="D44" s="4">
        <f>'3. 原始报价'!G30</f>
        <v>562.5</v>
      </c>
      <c r="E44" s="4">
        <f t="shared" si="1"/>
        <v>6750</v>
      </c>
    </row>
  </sheetData>
  <sortState xmlns:xlrd2="http://schemas.microsoft.com/office/spreadsheetml/2017/richdata2" ref="B3:D14">
    <sortCondition ref="C3:C14"/>
  </sortState>
  <phoneticPr fontId="2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40"/>
  <sheetViews>
    <sheetView topLeftCell="B34" zoomScale="125" zoomScaleNormal="125" workbookViewId="0">
      <selection activeCell="I47" sqref="I47"/>
    </sheetView>
  </sheetViews>
  <sheetFormatPr baseColWidth="10" defaultColWidth="9" defaultRowHeight="15"/>
  <cols>
    <col min="1" max="1" width="15.1640625" customWidth="1"/>
    <col min="2" max="2" width="15" customWidth="1"/>
    <col min="3" max="3" width="21.1640625" customWidth="1"/>
    <col min="4" max="4" width="9" customWidth="1"/>
    <col min="5" max="5" width="16" customWidth="1"/>
    <col min="7" max="7" width="15.33203125" customWidth="1"/>
    <col min="8" max="8" width="35" customWidth="1"/>
    <col min="9" max="9" width="16.1640625" customWidth="1"/>
    <col min="10" max="10" width="23" style="3" customWidth="1"/>
    <col min="11" max="11" width="23" customWidth="1"/>
    <col min="12" max="12" width="16.6640625" customWidth="1"/>
    <col min="13" max="14" width="19.1640625" customWidth="1"/>
    <col min="15" max="15" width="14.83203125" customWidth="1"/>
    <col min="16" max="22" width="16.6640625" customWidth="1"/>
    <col min="23" max="23" width="9.1640625" customWidth="1"/>
    <col min="24" max="26" width="16.6640625" customWidth="1"/>
  </cols>
  <sheetData>
    <row r="1" spans="1:25" ht="21">
      <c r="A1" s="134" t="s">
        <v>190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</row>
    <row r="2" spans="1:25">
      <c r="A2" t="s">
        <v>154</v>
      </c>
      <c r="B2">
        <v>1</v>
      </c>
      <c r="C2">
        <f>B2+1</f>
        <v>2</v>
      </c>
      <c r="D2">
        <f t="shared" ref="D2:Y2" si="0">C2+1</f>
        <v>3</v>
      </c>
      <c r="E2">
        <f t="shared" si="0"/>
        <v>4</v>
      </c>
      <c r="F2">
        <f t="shared" si="0"/>
        <v>5</v>
      </c>
      <c r="G2">
        <f t="shared" si="0"/>
        <v>6</v>
      </c>
      <c r="H2">
        <f t="shared" si="0"/>
        <v>7</v>
      </c>
      <c r="I2">
        <f t="shared" si="0"/>
        <v>8</v>
      </c>
      <c r="J2">
        <f t="shared" si="0"/>
        <v>9</v>
      </c>
      <c r="K2">
        <f t="shared" si="0"/>
        <v>10</v>
      </c>
      <c r="L2">
        <f t="shared" si="0"/>
        <v>11</v>
      </c>
      <c r="M2">
        <f t="shared" si="0"/>
        <v>12</v>
      </c>
      <c r="N2">
        <f t="shared" si="0"/>
        <v>13</v>
      </c>
      <c r="O2">
        <f t="shared" si="0"/>
        <v>14</v>
      </c>
      <c r="P2">
        <f t="shared" si="0"/>
        <v>15</v>
      </c>
      <c r="Q2">
        <f t="shared" si="0"/>
        <v>16</v>
      </c>
      <c r="R2">
        <f t="shared" si="0"/>
        <v>17</v>
      </c>
      <c r="S2">
        <f t="shared" si="0"/>
        <v>18</v>
      </c>
      <c r="T2">
        <f t="shared" si="0"/>
        <v>19</v>
      </c>
      <c r="U2">
        <f t="shared" si="0"/>
        <v>20</v>
      </c>
      <c r="V2">
        <f t="shared" si="0"/>
        <v>21</v>
      </c>
      <c r="W2">
        <f t="shared" si="0"/>
        <v>22</v>
      </c>
      <c r="X2">
        <f t="shared" si="0"/>
        <v>23</v>
      </c>
      <c r="Y2">
        <f t="shared" si="0"/>
        <v>24</v>
      </c>
    </row>
    <row r="3" spans="1:25">
      <c r="A3" t="s">
        <v>191</v>
      </c>
      <c r="B3" s="4">
        <f t="array" ref="B3:Y3">TRANSPOSE(H38:H61)</f>
        <v>1158</v>
      </c>
      <c r="C3" s="4">
        <v>1207.5</v>
      </c>
      <c r="D3" s="4">
        <v>1249.5</v>
      </c>
      <c r="E3" s="4">
        <v>1290</v>
      </c>
      <c r="F3" s="4">
        <v>1342.5</v>
      </c>
      <c r="G3" s="4">
        <v>1414.5</v>
      </c>
      <c r="H3" s="4">
        <v>1428</v>
      </c>
      <c r="I3" s="4">
        <v>1356</v>
      </c>
      <c r="J3" s="4">
        <v>1270.5</v>
      </c>
      <c r="K3" s="4">
        <v>1185</v>
      </c>
      <c r="L3" s="4">
        <v>1089</v>
      </c>
      <c r="M3" s="4">
        <v>960</v>
      </c>
      <c r="N3" s="4">
        <v>874.5</v>
      </c>
      <c r="O3" s="4">
        <v>889.5</v>
      </c>
      <c r="P3" s="4">
        <v>1015.5</v>
      </c>
      <c r="Q3" s="4">
        <v>1239</v>
      </c>
      <c r="R3" s="4">
        <v>1557</v>
      </c>
      <c r="S3" s="4">
        <v>1873.5</v>
      </c>
      <c r="T3" s="4">
        <v>2097</v>
      </c>
      <c r="U3" s="41">
        <v>2163</v>
      </c>
      <c r="V3" s="4">
        <v>2073</v>
      </c>
      <c r="W3" s="4">
        <v>1846.5</v>
      </c>
      <c r="X3" s="4">
        <v>1552.5</v>
      </c>
      <c r="Y3" s="4">
        <v>1330.5</v>
      </c>
    </row>
    <row r="4" spans="1:25">
      <c r="B4" s="46"/>
      <c r="C4" s="46"/>
      <c r="D4" s="47"/>
      <c r="E4" s="47"/>
      <c r="F4" s="47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57"/>
      <c r="S4" s="57"/>
      <c r="T4" s="58"/>
      <c r="U4" s="58"/>
      <c r="V4" s="62"/>
      <c r="W4" s="58"/>
      <c r="X4" s="3"/>
      <c r="Y4" s="3"/>
    </row>
    <row r="5" spans="1:25">
      <c r="A5" t="s">
        <v>192</v>
      </c>
      <c r="B5" s="46"/>
      <c r="C5" s="46"/>
      <c r="D5" s="47"/>
      <c r="E5" s="47"/>
      <c r="F5" s="4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57"/>
      <c r="S5" s="57"/>
      <c r="T5" s="58"/>
      <c r="U5" s="58"/>
      <c r="V5" s="62"/>
      <c r="W5" s="58"/>
      <c r="X5" s="3"/>
      <c r="Y5" s="3"/>
    </row>
    <row r="6" spans="1:25">
      <c r="A6" s="48">
        <v>1</v>
      </c>
      <c r="B6" s="49">
        <f>IF(B3&lt;$E$38,$C$38,0)</f>
        <v>0</v>
      </c>
      <c r="C6" s="48">
        <f t="shared" ref="C6:Y6" si="1">IF(C3&lt;$E$38,$C$38,0)</f>
        <v>0</v>
      </c>
      <c r="D6" s="48">
        <f t="shared" si="1"/>
        <v>0</v>
      </c>
      <c r="E6" s="48">
        <f t="shared" si="1"/>
        <v>0</v>
      </c>
      <c r="F6" s="48">
        <f t="shared" si="1"/>
        <v>0</v>
      </c>
      <c r="G6" s="48">
        <f t="shared" si="1"/>
        <v>0</v>
      </c>
      <c r="H6" s="48">
        <f t="shared" si="1"/>
        <v>0</v>
      </c>
      <c r="I6" s="48">
        <f t="shared" si="1"/>
        <v>0</v>
      </c>
      <c r="J6" s="48">
        <f t="shared" si="1"/>
        <v>0</v>
      </c>
      <c r="K6" s="48">
        <f t="shared" si="1"/>
        <v>0</v>
      </c>
      <c r="L6" s="48">
        <f t="shared" si="1"/>
        <v>0</v>
      </c>
      <c r="M6" s="48">
        <f t="shared" si="1"/>
        <v>0</v>
      </c>
      <c r="N6" s="48">
        <f t="shared" si="1"/>
        <v>0</v>
      </c>
      <c r="O6" s="48">
        <f t="shared" si="1"/>
        <v>0</v>
      </c>
      <c r="P6" s="48">
        <f t="shared" si="1"/>
        <v>0</v>
      </c>
      <c r="Q6" s="48">
        <f t="shared" si="1"/>
        <v>0</v>
      </c>
      <c r="R6" s="48">
        <f t="shared" si="1"/>
        <v>0</v>
      </c>
      <c r="S6" s="48">
        <f t="shared" si="1"/>
        <v>0</v>
      </c>
      <c r="T6" s="48">
        <f t="shared" si="1"/>
        <v>0</v>
      </c>
      <c r="U6" s="48">
        <f t="shared" si="1"/>
        <v>0</v>
      </c>
      <c r="V6" s="48">
        <f t="shared" si="1"/>
        <v>0</v>
      </c>
      <c r="W6" s="48">
        <f t="shared" si="1"/>
        <v>0</v>
      </c>
      <c r="X6" s="48">
        <f t="shared" si="1"/>
        <v>0</v>
      </c>
      <c r="Y6" s="48">
        <f t="shared" si="1"/>
        <v>0</v>
      </c>
    </row>
    <row r="7" spans="1:25">
      <c r="A7" s="20">
        <f>A6+1</f>
        <v>2</v>
      </c>
      <c r="B7" s="49">
        <f>IF(AND(B$3&lt;$E39,B$3&gt;=$E38),$C39,0)</f>
        <v>0</v>
      </c>
      <c r="C7" s="49">
        <f t="shared" ref="C7:Y7" si="2">IF(AND(C$3&lt;$E39,C$3&gt;=$E38),$C39,0)</f>
        <v>0</v>
      </c>
      <c r="D7" s="49">
        <f t="shared" si="2"/>
        <v>0</v>
      </c>
      <c r="E7" s="49">
        <f t="shared" si="2"/>
        <v>0</v>
      </c>
      <c r="F7" s="49">
        <f t="shared" si="2"/>
        <v>0</v>
      </c>
      <c r="G7" s="49">
        <f t="shared" si="2"/>
        <v>0</v>
      </c>
      <c r="H7" s="49">
        <f t="shared" si="2"/>
        <v>0</v>
      </c>
      <c r="I7" s="49">
        <f t="shared" si="2"/>
        <v>0</v>
      </c>
      <c r="J7" s="49">
        <f t="shared" si="2"/>
        <v>0</v>
      </c>
      <c r="K7" s="49">
        <f t="shared" si="2"/>
        <v>0</v>
      </c>
      <c r="L7" s="49">
        <f t="shared" si="2"/>
        <v>0</v>
      </c>
      <c r="M7" s="49">
        <f t="shared" si="2"/>
        <v>0</v>
      </c>
      <c r="N7" s="49">
        <f t="shared" si="2"/>
        <v>0</v>
      </c>
      <c r="O7" s="49">
        <f t="shared" si="2"/>
        <v>0</v>
      </c>
      <c r="P7" s="49">
        <f t="shared" si="2"/>
        <v>0</v>
      </c>
      <c r="Q7" s="49">
        <f t="shared" si="2"/>
        <v>0</v>
      </c>
      <c r="R7" s="49">
        <f t="shared" si="2"/>
        <v>0</v>
      </c>
      <c r="S7" s="49">
        <f t="shared" si="2"/>
        <v>0</v>
      </c>
      <c r="T7" s="49">
        <f t="shared" si="2"/>
        <v>0</v>
      </c>
      <c r="U7" s="49">
        <f t="shared" si="2"/>
        <v>0</v>
      </c>
      <c r="V7" s="49">
        <f t="shared" si="2"/>
        <v>0</v>
      </c>
      <c r="W7" s="49">
        <f t="shared" si="2"/>
        <v>0</v>
      </c>
      <c r="X7" s="49">
        <f t="shared" si="2"/>
        <v>0</v>
      </c>
      <c r="Y7" s="49">
        <f t="shared" si="2"/>
        <v>0</v>
      </c>
    </row>
    <row r="8" spans="1:25">
      <c r="A8" s="20">
        <f t="shared" ref="A8:A32" si="3">A7+1</f>
        <v>3</v>
      </c>
      <c r="B8" s="49">
        <f t="shared" ref="B8:Y8" si="4">IF(AND(B$3&lt;$E40,B$3&gt;=$E39),$C40,0)</f>
        <v>0</v>
      </c>
      <c r="C8" s="49">
        <f t="shared" si="4"/>
        <v>0</v>
      </c>
      <c r="D8" s="49">
        <f t="shared" si="4"/>
        <v>0</v>
      </c>
      <c r="E8" s="49">
        <f t="shared" si="4"/>
        <v>0</v>
      </c>
      <c r="F8" s="49">
        <f t="shared" si="4"/>
        <v>0</v>
      </c>
      <c r="G8" s="49">
        <f t="shared" si="4"/>
        <v>0</v>
      </c>
      <c r="H8" s="49">
        <f t="shared" si="4"/>
        <v>0</v>
      </c>
      <c r="I8" s="49">
        <f t="shared" si="4"/>
        <v>0</v>
      </c>
      <c r="J8" s="49">
        <f t="shared" si="4"/>
        <v>0</v>
      </c>
      <c r="K8" s="49">
        <f t="shared" si="4"/>
        <v>0</v>
      </c>
      <c r="L8" s="49">
        <f t="shared" si="4"/>
        <v>0</v>
      </c>
      <c r="M8" s="49">
        <f t="shared" si="4"/>
        <v>0</v>
      </c>
      <c r="N8" s="49">
        <f t="shared" si="4"/>
        <v>0</v>
      </c>
      <c r="O8" s="49">
        <f t="shared" si="4"/>
        <v>0</v>
      </c>
      <c r="P8" s="49">
        <f t="shared" si="4"/>
        <v>0</v>
      </c>
      <c r="Q8" s="49">
        <f t="shared" si="4"/>
        <v>0</v>
      </c>
      <c r="R8" s="49">
        <f t="shared" si="4"/>
        <v>0</v>
      </c>
      <c r="S8" s="49">
        <f t="shared" si="4"/>
        <v>0</v>
      </c>
      <c r="T8" s="49">
        <f t="shared" si="4"/>
        <v>0</v>
      </c>
      <c r="U8" s="49">
        <f t="shared" si="4"/>
        <v>0</v>
      </c>
      <c r="V8" s="49">
        <f t="shared" si="4"/>
        <v>0</v>
      </c>
      <c r="W8" s="49">
        <f t="shared" si="4"/>
        <v>0</v>
      </c>
      <c r="X8" s="49">
        <f t="shared" si="4"/>
        <v>0</v>
      </c>
      <c r="Y8" s="49">
        <f t="shared" si="4"/>
        <v>0</v>
      </c>
    </row>
    <row r="9" spans="1:25">
      <c r="A9" s="20">
        <f t="shared" si="3"/>
        <v>4</v>
      </c>
      <c r="B9" s="49">
        <f t="shared" ref="B9:Y9" si="5">IF(AND(B$3&lt;$E41,B$3&gt;=$E40),$C41,0)</f>
        <v>0</v>
      </c>
      <c r="C9" s="49">
        <f t="shared" si="5"/>
        <v>0</v>
      </c>
      <c r="D9" s="49">
        <f t="shared" si="5"/>
        <v>0</v>
      </c>
      <c r="E9" s="49">
        <f t="shared" si="5"/>
        <v>0</v>
      </c>
      <c r="F9" s="49">
        <f t="shared" si="5"/>
        <v>0</v>
      </c>
      <c r="G9" s="49">
        <f t="shared" si="5"/>
        <v>0</v>
      </c>
      <c r="H9" s="49">
        <f t="shared" si="5"/>
        <v>0</v>
      </c>
      <c r="I9" s="49">
        <f t="shared" si="5"/>
        <v>0</v>
      </c>
      <c r="J9" s="49">
        <f t="shared" si="5"/>
        <v>0</v>
      </c>
      <c r="K9" s="49">
        <f t="shared" si="5"/>
        <v>0</v>
      </c>
      <c r="L9" s="49">
        <f t="shared" si="5"/>
        <v>0</v>
      </c>
      <c r="M9" s="49">
        <f t="shared" si="5"/>
        <v>0</v>
      </c>
      <c r="N9" s="49">
        <f t="shared" si="5"/>
        <v>0</v>
      </c>
      <c r="O9" s="49">
        <f t="shared" si="5"/>
        <v>0</v>
      </c>
      <c r="P9" s="49">
        <f t="shared" si="5"/>
        <v>0</v>
      </c>
      <c r="Q9" s="49">
        <f t="shared" si="5"/>
        <v>0</v>
      </c>
      <c r="R9" s="49">
        <f t="shared" si="5"/>
        <v>0</v>
      </c>
      <c r="S9" s="49">
        <f t="shared" si="5"/>
        <v>0</v>
      </c>
      <c r="T9" s="49">
        <f t="shared" si="5"/>
        <v>0</v>
      </c>
      <c r="U9" s="49">
        <f t="shared" si="5"/>
        <v>0</v>
      </c>
      <c r="V9" s="49">
        <f t="shared" si="5"/>
        <v>0</v>
      </c>
      <c r="W9" s="49">
        <f t="shared" si="5"/>
        <v>0</v>
      </c>
      <c r="X9" s="49">
        <f t="shared" si="5"/>
        <v>0</v>
      </c>
      <c r="Y9" s="49">
        <f t="shared" si="5"/>
        <v>0</v>
      </c>
    </row>
    <row r="10" spans="1:25">
      <c r="A10" s="20">
        <f t="shared" si="3"/>
        <v>5</v>
      </c>
      <c r="B10" s="49">
        <f t="shared" ref="B10:Y10" si="6">IF(AND(B$3&lt;$E42,B$3&gt;=$E41),$C42,0)</f>
        <v>0</v>
      </c>
      <c r="C10" s="49">
        <f t="shared" si="6"/>
        <v>0</v>
      </c>
      <c r="D10" s="49">
        <f t="shared" si="6"/>
        <v>0</v>
      </c>
      <c r="E10" s="49">
        <f t="shared" si="6"/>
        <v>0</v>
      </c>
      <c r="F10" s="49">
        <f t="shared" si="6"/>
        <v>0</v>
      </c>
      <c r="G10" s="49">
        <f t="shared" si="6"/>
        <v>0</v>
      </c>
      <c r="H10" s="49">
        <f t="shared" si="6"/>
        <v>0</v>
      </c>
      <c r="I10" s="49">
        <f t="shared" si="6"/>
        <v>0</v>
      </c>
      <c r="J10" s="49">
        <f t="shared" si="6"/>
        <v>0</v>
      </c>
      <c r="K10" s="49">
        <f t="shared" si="6"/>
        <v>0</v>
      </c>
      <c r="L10" s="49">
        <f t="shared" si="6"/>
        <v>0</v>
      </c>
      <c r="M10" s="49">
        <f t="shared" si="6"/>
        <v>0</v>
      </c>
      <c r="N10" s="49">
        <f t="shared" si="6"/>
        <v>0</v>
      </c>
      <c r="O10" s="49">
        <f t="shared" si="6"/>
        <v>0</v>
      </c>
      <c r="P10" s="49">
        <f t="shared" si="6"/>
        <v>0</v>
      </c>
      <c r="Q10" s="49">
        <f t="shared" si="6"/>
        <v>0</v>
      </c>
      <c r="R10" s="49">
        <f t="shared" si="6"/>
        <v>0</v>
      </c>
      <c r="S10" s="49">
        <f t="shared" si="6"/>
        <v>0</v>
      </c>
      <c r="T10" s="49">
        <f t="shared" si="6"/>
        <v>0</v>
      </c>
      <c r="U10" s="49">
        <f t="shared" si="6"/>
        <v>0</v>
      </c>
      <c r="V10" s="49">
        <f t="shared" si="6"/>
        <v>0</v>
      </c>
      <c r="W10" s="49">
        <f t="shared" si="6"/>
        <v>0</v>
      </c>
      <c r="X10" s="49">
        <f t="shared" si="6"/>
        <v>0</v>
      </c>
      <c r="Y10" s="49">
        <f t="shared" si="6"/>
        <v>0</v>
      </c>
    </row>
    <row r="11" spans="1:25">
      <c r="A11" s="20">
        <f t="shared" si="3"/>
        <v>6</v>
      </c>
      <c r="B11" s="49">
        <f t="shared" ref="B11:Y11" si="7">IF(AND(B$3&lt;$E43,B$3&gt;=$E42),$C43,0)</f>
        <v>0</v>
      </c>
      <c r="C11" s="49">
        <f t="shared" si="7"/>
        <v>0</v>
      </c>
      <c r="D11" s="49">
        <f t="shared" si="7"/>
        <v>0</v>
      </c>
      <c r="E11" s="49">
        <f t="shared" si="7"/>
        <v>0</v>
      </c>
      <c r="F11" s="49">
        <f t="shared" si="7"/>
        <v>0</v>
      </c>
      <c r="G11" s="49">
        <f t="shared" si="7"/>
        <v>0</v>
      </c>
      <c r="H11" s="49">
        <f t="shared" si="7"/>
        <v>0</v>
      </c>
      <c r="I11" s="49">
        <f t="shared" si="7"/>
        <v>0</v>
      </c>
      <c r="J11" s="49">
        <f t="shared" si="7"/>
        <v>0</v>
      </c>
      <c r="K11" s="49">
        <f t="shared" si="7"/>
        <v>0</v>
      </c>
      <c r="L11" s="49">
        <f t="shared" si="7"/>
        <v>0</v>
      </c>
      <c r="M11" s="49">
        <f t="shared" si="7"/>
        <v>0</v>
      </c>
      <c r="N11" s="49">
        <f t="shared" si="7"/>
        <v>0</v>
      </c>
      <c r="O11" s="49">
        <f t="shared" si="7"/>
        <v>0</v>
      </c>
      <c r="P11" s="49">
        <f t="shared" si="7"/>
        <v>0</v>
      </c>
      <c r="Q11" s="49">
        <f t="shared" si="7"/>
        <v>0</v>
      </c>
      <c r="R11" s="49">
        <f t="shared" si="7"/>
        <v>0</v>
      </c>
      <c r="S11" s="49">
        <f t="shared" si="7"/>
        <v>0</v>
      </c>
      <c r="T11" s="49">
        <f t="shared" si="7"/>
        <v>0</v>
      </c>
      <c r="U11" s="49">
        <f t="shared" si="7"/>
        <v>0</v>
      </c>
      <c r="V11" s="49">
        <f t="shared" si="7"/>
        <v>0</v>
      </c>
      <c r="W11" s="49">
        <f t="shared" si="7"/>
        <v>0</v>
      </c>
      <c r="X11" s="49">
        <f t="shared" si="7"/>
        <v>0</v>
      </c>
      <c r="Y11" s="49">
        <f t="shared" si="7"/>
        <v>0</v>
      </c>
    </row>
    <row r="12" spans="1:25">
      <c r="A12" s="20">
        <f t="shared" si="3"/>
        <v>7</v>
      </c>
      <c r="B12" s="49">
        <f t="shared" ref="B12:Y12" si="8">IF(AND(B$3&lt;$E44,B$3&gt;=$E43),$C44,0)</f>
        <v>0</v>
      </c>
      <c r="C12" s="49">
        <f t="shared" si="8"/>
        <v>0</v>
      </c>
      <c r="D12" s="49">
        <f t="shared" si="8"/>
        <v>0</v>
      </c>
      <c r="E12" s="49">
        <f t="shared" si="8"/>
        <v>0</v>
      </c>
      <c r="F12" s="49">
        <f t="shared" si="8"/>
        <v>0</v>
      </c>
      <c r="G12" s="49">
        <f t="shared" si="8"/>
        <v>0</v>
      </c>
      <c r="H12" s="49">
        <f t="shared" si="8"/>
        <v>0</v>
      </c>
      <c r="I12" s="49">
        <f t="shared" si="8"/>
        <v>0</v>
      </c>
      <c r="J12" s="49">
        <f t="shared" si="8"/>
        <v>0</v>
      </c>
      <c r="K12" s="49">
        <f t="shared" si="8"/>
        <v>0</v>
      </c>
      <c r="L12" s="49">
        <f t="shared" si="8"/>
        <v>0</v>
      </c>
      <c r="M12" s="49">
        <f t="shared" si="8"/>
        <v>0</v>
      </c>
      <c r="N12" s="49">
        <f t="shared" si="8"/>
        <v>0</v>
      </c>
      <c r="O12" s="49">
        <f t="shared" si="8"/>
        <v>0</v>
      </c>
      <c r="P12" s="49">
        <f t="shared" si="8"/>
        <v>0</v>
      </c>
      <c r="Q12" s="49">
        <f t="shared" si="8"/>
        <v>0</v>
      </c>
      <c r="R12" s="49">
        <f t="shared" si="8"/>
        <v>0</v>
      </c>
      <c r="S12" s="49">
        <f t="shared" si="8"/>
        <v>0</v>
      </c>
      <c r="T12" s="49">
        <f t="shared" si="8"/>
        <v>0</v>
      </c>
      <c r="U12" s="49">
        <f t="shared" si="8"/>
        <v>0</v>
      </c>
      <c r="V12" s="49">
        <f t="shared" si="8"/>
        <v>0</v>
      </c>
      <c r="W12" s="49">
        <f t="shared" si="8"/>
        <v>0</v>
      </c>
      <c r="X12" s="49">
        <f t="shared" si="8"/>
        <v>0</v>
      </c>
      <c r="Y12" s="49">
        <f t="shared" si="8"/>
        <v>0</v>
      </c>
    </row>
    <row r="13" spans="1:25">
      <c r="A13" s="20">
        <f t="shared" si="3"/>
        <v>8</v>
      </c>
      <c r="B13" s="49">
        <f t="shared" ref="B13:Y13" si="9">IF(AND(B$3&lt;$E45,B$3&gt;=$E44),$C45,0)</f>
        <v>0</v>
      </c>
      <c r="C13" s="49">
        <f t="shared" si="9"/>
        <v>0</v>
      </c>
      <c r="D13" s="49">
        <f t="shared" si="9"/>
        <v>0</v>
      </c>
      <c r="E13" s="49">
        <f t="shared" si="9"/>
        <v>0</v>
      </c>
      <c r="F13" s="49">
        <f t="shared" si="9"/>
        <v>0</v>
      </c>
      <c r="G13" s="49">
        <f t="shared" si="9"/>
        <v>0</v>
      </c>
      <c r="H13" s="49">
        <f t="shared" si="9"/>
        <v>0</v>
      </c>
      <c r="I13" s="49">
        <f t="shared" si="9"/>
        <v>0</v>
      </c>
      <c r="J13" s="49">
        <f t="shared" si="9"/>
        <v>0</v>
      </c>
      <c r="K13" s="49">
        <f t="shared" si="9"/>
        <v>0</v>
      </c>
      <c r="L13" s="49">
        <f t="shared" si="9"/>
        <v>0</v>
      </c>
      <c r="M13" s="49">
        <f t="shared" si="9"/>
        <v>0</v>
      </c>
      <c r="N13" s="49">
        <f t="shared" si="9"/>
        <v>0</v>
      </c>
      <c r="O13" s="49">
        <f t="shared" si="9"/>
        <v>0</v>
      </c>
      <c r="P13" s="49">
        <f t="shared" si="9"/>
        <v>0</v>
      </c>
      <c r="Q13" s="49">
        <f t="shared" si="9"/>
        <v>0</v>
      </c>
      <c r="R13" s="49">
        <f t="shared" si="9"/>
        <v>0</v>
      </c>
      <c r="S13" s="49">
        <f t="shared" si="9"/>
        <v>0</v>
      </c>
      <c r="T13" s="49">
        <f t="shared" si="9"/>
        <v>0</v>
      </c>
      <c r="U13" s="49">
        <f t="shared" si="9"/>
        <v>0</v>
      </c>
      <c r="V13" s="49">
        <f t="shared" si="9"/>
        <v>0</v>
      </c>
      <c r="W13" s="49">
        <f t="shared" si="9"/>
        <v>0</v>
      </c>
      <c r="X13" s="49">
        <f t="shared" si="9"/>
        <v>0</v>
      </c>
      <c r="Y13" s="49">
        <f t="shared" si="9"/>
        <v>0</v>
      </c>
    </row>
    <row r="14" spans="1:25">
      <c r="A14" s="20">
        <f t="shared" si="3"/>
        <v>9</v>
      </c>
      <c r="B14" s="49">
        <f t="shared" ref="B14:Y14" si="10">IF(AND(B$3&lt;$E46,B$3&gt;=$E45),$C46,0)</f>
        <v>0</v>
      </c>
      <c r="C14" s="49">
        <f t="shared" si="10"/>
        <v>0</v>
      </c>
      <c r="D14" s="49">
        <f t="shared" si="10"/>
        <v>0</v>
      </c>
      <c r="E14" s="49">
        <f t="shared" si="10"/>
        <v>0</v>
      </c>
      <c r="F14" s="49">
        <f t="shared" si="10"/>
        <v>0</v>
      </c>
      <c r="G14" s="49">
        <f t="shared" si="10"/>
        <v>0</v>
      </c>
      <c r="H14" s="49">
        <f t="shared" si="10"/>
        <v>0</v>
      </c>
      <c r="I14" s="49">
        <f t="shared" si="10"/>
        <v>0</v>
      </c>
      <c r="J14" s="49">
        <f t="shared" si="10"/>
        <v>0</v>
      </c>
      <c r="K14" s="49">
        <f t="shared" si="10"/>
        <v>0</v>
      </c>
      <c r="L14" s="49">
        <f t="shared" si="10"/>
        <v>0</v>
      </c>
      <c r="M14" s="49">
        <f t="shared" si="10"/>
        <v>0</v>
      </c>
      <c r="N14" s="49">
        <f t="shared" si="10"/>
        <v>0</v>
      </c>
      <c r="O14" s="49">
        <f t="shared" si="10"/>
        <v>0</v>
      </c>
      <c r="P14" s="49">
        <f t="shared" si="10"/>
        <v>0</v>
      </c>
      <c r="Q14" s="49">
        <f t="shared" si="10"/>
        <v>0</v>
      </c>
      <c r="R14" s="49">
        <f t="shared" si="10"/>
        <v>0</v>
      </c>
      <c r="S14" s="49">
        <f t="shared" si="10"/>
        <v>0</v>
      </c>
      <c r="T14" s="49">
        <f t="shared" si="10"/>
        <v>0</v>
      </c>
      <c r="U14" s="49">
        <f t="shared" si="10"/>
        <v>0</v>
      </c>
      <c r="V14" s="49">
        <f t="shared" si="10"/>
        <v>0</v>
      </c>
      <c r="W14" s="49">
        <f t="shared" si="10"/>
        <v>0</v>
      </c>
      <c r="X14" s="49">
        <f t="shared" si="10"/>
        <v>0</v>
      </c>
      <c r="Y14" s="49">
        <f t="shared" si="10"/>
        <v>0</v>
      </c>
    </row>
    <row r="15" spans="1:25">
      <c r="A15" s="20">
        <f t="shared" si="3"/>
        <v>10</v>
      </c>
      <c r="B15" s="49">
        <f t="shared" ref="B15:Y15" si="11">IF(AND(B$3&lt;$E47,B$3&gt;=$E46),$C47,0)</f>
        <v>0</v>
      </c>
      <c r="C15" s="49">
        <f t="shared" si="11"/>
        <v>0</v>
      </c>
      <c r="D15" s="49">
        <f t="shared" si="11"/>
        <v>0</v>
      </c>
      <c r="E15" s="49">
        <f t="shared" si="11"/>
        <v>0</v>
      </c>
      <c r="F15" s="49">
        <f t="shared" si="11"/>
        <v>0</v>
      </c>
      <c r="G15" s="49">
        <f t="shared" si="11"/>
        <v>0</v>
      </c>
      <c r="H15" s="49">
        <f t="shared" si="11"/>
        <v>0</v>
      </c>
      <c r="I15" s="49">
        <f t="shared" si="11"/>
        <v>0</v>
      </c>
      <c r="J15" s="49">
        <f t="shared" si="11"/>
        <v>0</v>
      </c>
      <c r="K15" s="49">
        <f t="shared" si="11"/>
        <v>0</v>
      </c>
      <c r="L15" s="49">
        <f t="shared" si="11"/>
        <v>0</v>
      </c>
      <c r="M15" s="49">
        <f t="shared" si="11"/>
        <v>0</v>
      </c>
      <c r="N15" s="49">
        <f t="shared" si="11"/>
        <v>0</v>
      </c>
      <c r="O15" s="49">
        <f t="shared" si="11"/>
        <v>0</v>
      </c>
      <c r="P15" s="49">
        <f t="shared" si="11"/>
        <v>0</v>
      </c>
      <c r="Q15" s="49">
        <f t="shared" si="11"/>
        <v>0</v>
      </c>
      <c r="R15" s="49">
        <f t="shared" si="11"/>
        <v>0</v>
      </c>
      <c r="S15" s="49">
        <f t="shared" si="11"/>
        <v>0</v>
      </c>
      <c r="T15" s="49">
        <f t="shared" si="11"/>
        <v>0</v>
      </c>
      <c r="U15" s="49">
        <f t="shared" si="11"/>
        <v>0</v>
      </c>
      <c r="V15" s="49">
        <f t="shared" si="11"/>
        <v>0</v>
      </c>
      <c r="W15" s="49">
        <f t="shared" si="11"/>
        <v>0</v>
      </c>
      <c r="X15" s="49">
        <f t="shared" si="11"/>
        <v>0</v>
      </c>
      <c r="Y15" s="49">
        <f t="shared" si="11"/>
        <v>0</v>
      </c>
    </row>
    <row r="16" spans="1:25">
      <c r="A16" s="20">
        <f t="shared" si="3"/>
        <v>11</v>
      </c>
      <c r="B16" s="49">
        <f t="shared" ref="B16:Y16" si="12">IF(AND(B$3&lt;$E48,B$3&gt;=$E47),$C48,0)</f>
        <v>0</v>
      </c>
      <c r="C16" s="49">
        <f t="shared" si="12"/>
        <v>0</v>
      </c>
      <c r="D16" s="49">
        <f t="shared" si="12"/>
        <v>0</v>
      </c>
      <c r="E16" s="49">
        <f t="shared" si="12"/>
        <v>0</v>
      </c>
      <c r="F16" s="49">
        <f t="shared" si="12"/>
        <v>0</v>
      </c>
      <c r="G16" s="49">
        <f t="shared" si="12"/>
        <v>0</v>
      </c>
      <c r="H16" s="49">
        <f t="shared" si="12"/>
        <v>0</v>
      </c>
      <c r="I16" s="49">
        <f t="shared" si="12"/>
        <v>0</v>
      </c>
      <c r="J16" s="49">
        <f t="shared" si="12"/>
        <v>0</v>
      </c>
      <c r="K16" s="49">
        <f t="shared" si="12"/>
        <v>0</v>
      </c>
      <c r="L16" s="49">
        <f t="shared" si="12"/>
        <v>0</v>
      </c>
      <c r="M16" s="49">
        <f t="shared" si="12"/>
        <v>0</v>
      </c>
      <c r="N16" s="49">
        <f t="shared" si="12"/>
        <v>0</v>
      </c>
      <c r="O16" s="49">
        <f t="shared" si="12"/>
        <v>0</v>
      </c>
      <c r="P16" s="49">
        <f t="shared" si="12"/>
        <v>0</v>
      </c>
      <c r="Q16" s="49">
        <f t="shared" si="12"/>
        <v>0</v>
      </c>
      <c r="R16" s="49">
        <f t="shared" si="12"/>
        <v>0</v>
      </c>
      <c r="S16" s="49">
        <f t="shared" si="12"/>
        <v>0</v>
      </c>
      <c r="T16" s="49">
        <f t="shared" si="12"/>
        <v>0</v>
      </c>
      <c r="U16" s="49">
        <f t="shared" si="12"/>
        <v>0</v>
      </c>
      <c r="V16" s="49">
        <f t="shared" si="12"/>
        <v>0</v>
      </c>
      <c r="W16" s="49">
        <f t="shared" si="12"/>
        <v>0</v>
      </c>
      <c r="X16" s="49">
        <f t="shared" si="12"/>
        <v>0</v>
      </c>
      <c r="Y16" s="49">
        <f t="shared" si="12"/>
        <v>0</v>
      </c>
    </row>
    <row r="17" spans="1:25">
      <c r="A17" s="20">
        <f t="shared" si="3"/>
        <v>12</v>
      </c>
      <c r="B17" s="49">
        <f t="shared" ref="B17:Y17" si="13">IF(AND(B$3&lt;$E49,B$3&gt;=$E48),$C49,0)</f>
        <v>0</v>
      </c>
      <c r="C17" s="49">
        <f t="shared" si="13"/>
        <v>0</v>
      </c>
      <c r="D17" s="49">
        <f t="shared" si="13"/>
        <v>0</v>
      </c>
      <c r="E17" s="49">
        <f t="shared" si="13"/>
        <v>0</v>
      </c>
      <c r="F17" s="49">
        <f t="shared" si="13"/>
        <v>0</v>
      </c>
      <c r="G17" s="49">
        <f t="shared" si="13"/>
        <v>0</v>
      </c>
      <c r="H17" s="49">
        <f t="shared" si="13"/>
        <v>0</v>
      </c>
      <c r="I17" s="49">
        <f t="shared" si="13"/>
        <v>0</v>
      </c>
      <c r="J17" s="49">
        <f t="shared" si="13"/>
        <v>0</v>
      </c>
      <c r="K17" s="49">
        <f t="shared" si="13"/>
        <v>0</v>
      </c>
      <c r="L17" s="49">
        <f t="shared" si="13"/>
        <v>0</v>
      </c>
      <c r="M17" s="49">
        <f t="shared" si="13"/>
        <v>0</v>
      </c>
      <c r="N17" s="49">
        <f t="shared" si="13"/>
        <v>0</v>
      </c>
      <c r="O17" s="49">
        <f t="shared" si="13"/>
        <v>0</v>
      </c>
      <c r="P17" s="49">
        <f t="shared" si="13"/>
        <v>0</v>
      </c>
      <c r="Q17" s="49">
        <f t="shared" si="13"/>
        <v>0</v>
      </c>
      <c r="R17" s="49">
        <f t="shared" si="13"/>
        <v>0</v>
      </c>
      <c r="S17" s="49">
        <f t="shared" si="13"/>
        <v>0</v>
      </c>
      <c r="T17" s="49">
        <f t="shared" si="13"/>
        <v>0</v>
      </c>
      <c r="U17" s="49">
        <f t="shared" si="13"/>
        <v>0</v>
      </c>
      <c r="V17" s="49">
        <f t="shared" si="13"/>
        <v>0</v>
      </c>
      <c r="W17" s="49">
        <f t="shared" si="13"/>
        <v>0</v>
      </c>
      <c r="X17" s="49">
        <f t="shared" si="13"/>
        <v>0</v>
      </c>
      <c r="Y17" s="49">
        <f t="shared" si="13"/>
        <v>0</v>
      </c>
    </row>
    <row r="18" spans="1:25">
      <c r="A18" s="20">
        <f t="shared" si="3"/>
        <v>13</v>
      </c>
      <c r="B18" s="49">
        <f t="shared" ref="B18:Y18" si="14">IF(AND(B$3&lt;$E50,B$3&gt;=$E49),$C50,0)</f>
        <v>0</v>
      </c>
      <c r="C18" s="49">
        <f t="shared" si="14"/>
        <v>0</v>
      </c>
      <c r="D18" s="49">
        <f t="shared" si="14"/>
        <v>0</v>
      </c>
      <c r="E18" s="49">
        <f t="shared" si="14"/>
        <v>0</v>
      </c>
      <c r="F18" s="49">
        <f t="shared" si="14"/>
        <v>0</v>
      </c>
      <c r="G18" s="49">
        <f t="shared" si="14"/>
        <v>0</v>
      </c>
      <c r="H18" s="49">
        <f t="shared" si="14"/>
        <v>0</v>
      </c>
      <c r="I18" s="49">
        <f t="shared" si="14"/>
        <v>0</v>
      </c>
      <c r="J18" s="49">
        <f t="shared" si="14"/>
        <v>0</v>
      </c>
      <c r="K18" s="49">
        <f t="shared" si="14"/>
        <v>0</v>
      </c>
      <c r="L18" s="49">
        <f t="shared" si="14"/>
        <v>0</v>
      </c>
      <c r="M18" s="49">
        <f t="shared" si="14"/>
        <v>0</v>
      </c>
      <c r="N18" s="49">
        <f t="shared" si="14"/>
        <v>0</v>
      </c>
      <c r="O18" s="49">
        <f t="shared" si="14"/>
        <v>0</v>
      </c>
      <c r="P18" s="49">
        <f t="shared" si="14"/>
        <v>0</v>
      </c>
      <c r="Q18" s="49">
        <f t="shared" si="14"/>
        <v>0</v>
      </c>
      <c r="R18" s="49">
        <f t="shared" si="14"/>
        <v>0</v>
      </c>
      <c r="S18" s="49">
        <f t="shared" si="14"/>
        <v>0</v>
      </c>
      <c r="T18" s="49">
        <f t="shared" si="14"/>
        <v>0</v>
      </c>
      <c r="U18" s="49">
        <f t="shared" si="14"/>
        <v>0</v>
      </c>
      <c r="V18" s="49">
        <f t="shared" si="14"/>
        <v>0</v>
      </c>
      <c r="W18" s="49">
        <f t="shared" si="14"/>
        <v>0</v>
      </c>
      <c r="X18" s="49">
        <f t="shared" si="14"/>
        <v>0</v>
      </c>
      <c r="Y18" s="49">
        <f t="shared" si="14"/>
        <v>0</v>
      </c>
    </row>
    <row r="19" spans="1:25">
      <c r="A19" s="20">
        <f t="shared" si="3"/>
        <v>14</v>
      </c>
      <c r="B19" s="49">
        <f t="shared" ref="B19:Y19" si="15">IF(AND(B$3&lt;$E51,B$3&gt;=$E50),$C51,0)</f>
        <v>0</v>
      </c>
      <c r="C19" s="49">
        <f t="shared" si="15"/>
        <v>0</v>
      </c>
      <c r="D19" s="49">
        <f t="shared" si="15"/>
        <v>0</v>
      </c>
      <c r="E19" s="49">
        <f t="shared" si="15"/>
        <v>0</v>
      </c>
      <c r="F19" s="49">
        <f t="shared" si="15"/>
        <v>0</v>
      </c>
      <c r="G19" s="49">
        <f t="shared" si="15"/>
        <v>0</v>
      </c>
      <c r="H19" s="49">
        <f t="shared" si="15"/>
        <v>0</v>
      </c>
      <c r="I19" s="49">
        <f t="shared" si="15"/>
        <v>0</v>
      </c>
      <c r="J19" s="49">
        <f t="shared" si="15"/>
        <v>0</v>
      </c>
      <c r="K19" s="49">
        <f t="shared" si="15"/>
        <v>0</v>
      </c>
      <c r="L19" s="49">
        <f t="shared" si="15"/>
        <v>0</v>
      </c>
      <c r="M19" s="49">
        <f t="shared" si="15"/>
        <v>0</v>
      </c>
      <c r="N19" s="49">
        <f t="shared" si="15"/>
        <v>0</v>
      </c>
      <c r="O19" s="49">
        <f t="shared" si="15"/>
        <v>0</v>
      </c>
      <c r="P19" s="49">
        <f t="shared" si="15"/>
        <v>0</v>
      </c>
      <c r="Q19" s="49">
        <f t="shared" si="15"/>
        <v>0</v>
      </c>
      <c r="R19" s="49">
        <f t="shared" si="15"/>
        <v>0</v>
      </c>
      <c r="S19" s="49">
        <f t="shared" si="15"/>
        <v>0</v>
      </c>
      <c r="T19" s="49">
        <f t="shared" si="15"/>
        <v>0</v>
      </c>
      <c r="U19" s="49">
        <f t="shared" si="15"/>
        <v>0</v>
      </c>
      <c r="V19" s="49">
        <f t="shared" si="15"/>
        <v>0</v>
      </c>
      <c r="W19" s="49">
        <f t="shared" si="15"/>
        <v>0</v>
      </c>
      <c r="X19" s="49">
        <f t="shared" si="15"/>
        <v>0</v>
      </c>
      <c r="Y19" s="49">
        <f t="shared" si="15"/>
        <v>0</v>
      </c>
    </row>
    <row r="20" spans="1:25">
      <c r="A20" s="20">
        <f t="shared" si="3"/>
        <v>15</v>
      </c>
      <c r="B20" s="49">
        <f t="shared" ref="B20:Y20" si="16">IF(AND(B$3&lt;$E52,B$3&gt;=$E51),$C52,0)</f>
        <v>0</v>
      </c>
      <c r="C20" s="49">
        <f t="shared" si="16"/>
        <v>0</v>
      </c>
      <c r="D20" s="49">
        <f t="shared" si="16"/>
        <v>0</v>
      </c>
      <c r="E20" s="49">
        <f t="shared" si="16"/>
        <v>0</v>
      </c>
      <c r="F20" s="49">
        <f t="shared" si="16"/>
        <v>0</v>
      </c>
      <c r="G20" s="49">
        <f t="shared" si="16"/>
        <v>0</v>
      </c>
      <c r="H20" s="49">
        <f t="shared" si="16"/>
        <v>0</v>
      </c>
      <c r="I20" s="49">
        <f t="shared" si="16"/>
        <v>0</v>
      </c>
      <c r="J20" s="49">
        <f t="shared" si="16"/>
        <v>0</v>
      </c>
      <c r="K20" s="49">
        <f t="shared" si="16"/>
        <v>0</v>
      </c>
      <c r="L20" s="49">
        <f t="shared" si="16"/>
        <v>0</v>
      </c>
      <c r="M20" s="49">
        <f t="shared" si="16"/>
        <v>0</v>
      </c>
      <c r="N20" s="49">
        <f t="shared" si="16"/>
        <v>0</v>
      </c>
      <c r="O20" s="49">
        <f t="shared" si="16"/>
        <v>0</v>
      </c>
      <c r="P20" s="49">
        <f t="shared" si="16"/>
        <v>0</v>
      </c>
      <c r="Q20" s="49">
        <f t="shared" si="16"/>
        <v>0</v>
      </c>
      <c r="R20" s="49">
        <f t="shared" si="16"/>
        <v>0</v>
      </c>
      <c r="S20" s="49">
        <f t="shared" si="16"/>
        <v>0</v>
      </c>
      <c r="T20" s="49">
        <f t="shared" si="16"/>
        <v>0</v>
      </c>
      <c r="U20" s="49">
        <f t="shared" si="16"/>
        <v>0</v>
      </c>
      <c r="V20" s="49">
        <f t="shared" si="16"/>
        <v>0</v>
      </c>
      <c r="W20" s="49">
        <f t="shared" si="16"/>
        <v>0</v>
      </c>
      <c r="X20" s="49">
        <f t="shared" si="16"/>
        <v>0</v>
      </c>
      <c r="Y20" s="49">
        <f t="shared" si="16"/>
        <v>0</v>
      </c>
    </row>
    <row r="21" spans="1:25">
      <c r="A21" s="20">
        <f t="shared" si="3"/>
        <v>16</v>
      </c>
      <c r="B21" s="49">
        <f t="shared" ref="B21:Y21" si="17">IF(AND(B$3&lt;$E53,B$3&gt;=$E52),$C53,0)</f>
        <v>0</v>
      </c>
      <c r="C21" s="49">
        <f t="shared" si="17"/>
        <v>0</v>
      </c>
      <c r="D21" s="49">
        <f t="shared" si="17"/>
        <v>0</v>
      </c>
      <c r="E21" s="49">
        <f t="shared" si="17"/>
        <v>0</v>
      </c>
      <c r="F21" s="49">
        <f t="shared" si="17"/>
        <v>0</v>
      </c>
      <c r="G21" s="49">
        <f t="shared" si="17"/>
        <v>0</v>
      </c>
      <c r="H21" s="49">
        <f t="shared" si="17"/>
        <v>0</v>
      </c>
      <c r="I21" s="49">
        <f t="shared" si="17"/>
        <v>0</v>
      </c>
      <c r="J21" s="49">
        <f t="shared" si="17"/>
        <v>0</v>
      </c>
      <c r="K21" s="49">
        <f t="shared" si="17"/>
        <v>0</v>
      </c>
      <c r="L21" s="49">
        <f t="shared" si="17"/>
        <v>0</v>
      </c>
      <c r="M21" s="49">
        <f t="shared" si="17"/>
        <v>0</v>
      </c>
      <c r="N21" s="49">
        <f t="shared" si="17"/>
        <v>0</v>
      </c>
      <c r="O21" s="49">
        <f t="shared" si="17"/>
        <v>0</v>
      </c>
      <c r="P21" s="49">
        <f t="shared" si="17"/>
        <v>0</v>
      </c>
      <c r="Q21" s="49">
        <f t="shared" si="17"/>
        <v>0</v>
      </c>
      <c r="R21" s="49">
        <f t="shared" si="17"/>
        <v>0</v>
      </c>
      <c r="S21" s="49">
        <f t="shared" si="17"/>
        <v>0</v>
      </c>
      <c r="T21" s="49">
        <f t="shared" si="17"/>
        <v>0</v>
      </c>
      <c r="U21" s="49">
        <f t="shared" si="17"/>
        <v>0</v>
      </c>
      <c r="V21" s="49">
        <f t="shared" si="17"/>
        <v>0</v>
      </c>
      <c r="W21" s="49">
        <f t="shared" si="17"/>
        <v>0</v>
      </c>
      <c r="X21" s="49">
        <f t="shared" si="17"/>
        <v>0</v>
      </c>
      <c r="Y21" s="49">
        <f t="shared" si="17"/>
        <v>0</v>
      </c>
    </row>
    <row r="22" spans="1:25">
      <c r="A22" s="20">
        <f t="shared" si="3"/>
        <v>17</v>
      </c>
      <c r="B22" s="49">
        <f t="shared" ref="B22:Y22" si="18">IF(AND(B$3&lt;$E54,B$3&gt;=$E53),$C54,0)</f>
        <v>0</v>
      </c>
      <c r="C22" s="49">
        <f t="shared" si="18"/>
        <v>0</v>
      </c>
      <c r="D22" s="49">
        <f t="shared" si="18"/>
        <v>0</v>
      </c>
      <c r="E22" s="49">
        <f t="shared" si="18"/>
        <v>0</v>
      </c>
      <c r="F22" s="49">
        <f t="shared" si="18"/>
        <v>0</v>
      </c>
      <c r="G22" s="49">
        <f t="shared" si="18"/>
        <v>0</v>
      </c>
      <c r="H22" s="49">
        <f t="shared" si="18"/>
        <v>0</v>
      </c>
      <c r="I22" s="49">
        <f t="shared" si="18"/>
        <v>0</v>
      </c>
      <c r="J22" s="49">
        <f t="shared" si="18"/>
        <v>0</v>
      </c>
      <c r="K22" s="49">
        <f t="shared" si="18"/>
        <v>0</v>
      </c>
      <c r="L22" s="49">
        <f t="shared" si="18"/>
        <v>0</v>
      </c>
      <c r="M22" s="49">
        <f t="shared" si="18"/>
        <v>0</v>
      </c>
      <c r="N22" s="49">
        <f t="shared" si="18"/>
        <v>0</v>
      </c>
      <c r="O22" s="49">
        <f t="shared" si="18"/>
        <v>0</v>
      </c>
      <c r="P22" s="49">
        <f t="shared" si="18"/>
        <v>0</v>
      </c>
      <c r="Q22" s="49">
        <f t="shared" si="18"/>
        <v>0</v>
      </c>
      <c r="R22" s="49">
        <f t="shared" si="18"/>
        <v>0</v>
      </c>
      <c r="S22" s="49">
        <f t="shared" si="18"/>
        <v>0</v>
      </c>
      <c r="T22" s="49">
        <f t="shared" si="18"/>
        <v>0</v>
      </c>
      <c r="U22" s="49">
        <f t="shared" si="18"/>
        <v>0</v>
      </c>
      <c r="V22" s="49">
        <f t="shared" si="18"/>
        <v>0</v>
      </c>
      <c r="W22" s="49">
        <f t="shared" si="18"/>
        <v>0</v>
      </c>
      <c r="X22" s="49">
        <f t="shared" si="18"/>
        <v>0</v>
      </c>
      <c r="Y22" s="49">
        <f t="shared" si="18"/>
        <v>0</v>
      </c>
    </row>
    <row r="23" spans="1:25">
      <c r="A23" s="20">
        <f t="shared" si="3"/>
        <v>18</v>
      </c>
      <c r="B23" s="49">
        <f t="shared" ref="B23:Y23" si="19">IF(AND(B$3&lt;$E55,B$3&gt;=$E54),$C55,0)</f>
        <v>0</v>
      </c>
      <c r="C23" s="49">
        <f t="shared" si="19"/>
        <v>0</v>
      </c>
      <c r="D23" s="49">
        <f t="shared" si="19"/>
        <v>0</v>
      </c>
      <c r="E23" s="49">
        <f t="shared" si="19"/>
        <v>0</v>
      </c>
      <c r="F23" s="49">
        <f t="shared" si="19"/>
        <v>0</v>
      </c>
      <c r="G23" s="49">
        <f t="shared" si="19"/>
        <v>0</v>
      </c>
      <c r="H23" s="49">
        <f t="shared" si="19"/>
        <v>0</v>
      </c>
      <c r="I23" s="49">
        <f t="shared" si="19"/>
        <v>0</v>
      </c>
      <c r="J23" s="49">
        <f t="shared" si="19"/>
        <v>0</v>
      </c>
      <c r="K23" s="49">
        <f t="shared" si="19"/>
        <v>0</v>
      </c>
      <c r="L23" s="49">
        <f t="shared" si="19"/>
        <v>0</v>
      </c>
      <c r="M23" s="49">
        <f t="shared" si="19"/>
        <v>0</v>
      </c>
      <c r="N23" s="49">
        <f t="shared" si="19"/>
        <v>0</v>
      </c>
      <c r="O23" s="49">
        <f t="shared" si="19"/>
        <v>0</v>
      </c>
      <c r="P23" s="49">
        <f t="shared" si="19"/>
        <v>0</v>
      </c>
      <c r="Q23" s="49">
        <f t="shared" si="19"/>
        <v>0</v>
      </c>
      <c r="R23" s="49">
        <f t="shared" si="19"/>
        <v>0</v>
      </c>
      <c r="S23" s="49">
        <f t="shared" si="19"/>
        <v>0</v>
      </c>
      <c r="T23" s="49">
        <f t="shared" si="19"/>
        <v>0</v>
      </c>
      <c r="U23" s="49">
        <f t="shared" si="19"/>
        <v>0</v>
      </c>
      <c r="V23" s="49">
        <f t="shared" si="19"/>
        <v>0</v>
      </c>
      <c r="W23" s="49">
        <f t="shared" si="19"/>
        <v>0</v>
      </c>
      <c r="X23" s="49">
        <f t="shared" si="19"/>
        <v>0</v>
      </c>
      <c r="Y23" s="49">
        <f t="shared" si="19"/>
        <v>0</v>
      </c>
    </row>
    <row r="24" spans="1:25">
      <c r="A24" s="20">
        <f t="shared" si="3"/>
        <v>19</v>
      </c>
      <c r="B24" s="49">
        <f t="shared" ref="B24:Y24" si="20">IF(AND(B$3&lt;$E56,B$3&gt;=$E55),$C56,0)</f>
        <v>0</v>
      </c>
      <c r="C24" s="49">
        <f t="shared" si="20"/>
        <v>0</v>
      </c>
      <c r="D24" s="49">
        <f t="shared" si="20"/>
        <v>0</v>
      </c>
      <c r="E24" s="49">
        <f t="shared" si="20"/>
        <v>0</v>
      </c>
      <c r="F24" s="49">
        <f t="shared" si="20"/>
        <v>0</v>
      </c>
      <c r="G24" s="49">
        <f t="shared" si="20"/>
        <v>0</v>
      </c>
      <c r="H24" s="49">
        <f t="shared" si="20"/>
        <v>0</v>
      </c>
      <c r="I24" s="49">
        <f t="shared" si="20"/>
        <v>0</v>
      </c>
      <c r="J24" s="49">
        <f t="shared" si="20"/>
        <v>0</v>
      </c>
      <c r="K24" s="49">
        <f t="shared" si="20"/>
        <v>0</v>
      </c>
      <c r="L24" s="49">
        <f t="shared" si="20"/>
        <v>0</v>
      </c>
      <c r="M24" s="49">
        <f t="shared" si="20"/>
        <v>0</v>
      </c>
      <c r="N24" s="49">
        <f t="shared" si="20"/>
        <v>0</v>
      </c>
      <c r="O24" s="49">
        <f t="shared" si="20"/>
        <v>0</v>
      </c>
      <c r="P24" s="49">
        <f t="shared" si="20"/>
        <v>0</v>
      </c>
      <c r="Q24" s="49">
        <f t="shared" si="20"/>
        <v>0</v>
      </c>
      <c r="R24" s="49">
        <f t="shared" si="20"/>
        <v>0</v>
      </c>
      <c r="S24" s="49">
        <f t="shared" si="20"/>
        <v>0</v>
      </c>
      <c r="T24" s="49">
        <f t="shared" si="20"/>
        <v>0</v>
      </c>
      <c r="U24" s="49">
        <f t="shared" si="20"/>
        <v>0</v>
      </c>
      <c r="V24" s="49">
        <f t="shared" si="20"/>
        <v>0</v>
      </c>
      <c r="W24" s="49">
        <f t="shared" si="20"/>
        <v>0</v>
      </c>
      <c r="X24" s="49">
        <f t="shared" si="20"/>
        <v>0</v>
      </c>
      <c r="Y24" s="49">
        <f t="shared" si="20"/>
        <v>0</v>
      </c>
    </row>
    <row r="25" spans="1:25">
      <c r="A25" s="20">
        <f t="shared" si="3"/>
        <v>20</v>
      </c>
      <c r="B25" s="49">
        <f t="shared" ref="B25:Y25" si="21">IF(AND(B$3&lt;$E57,B$3&gt;=$E56),$C57,0)</f>
        <v>0</v>
      </c>
      <c r="C25" s="49">
        <f t="shared" si="21"/>
        <v>0</v>
      </c>
      <c r="D25" s="49">
        <f t="shared" si="21"/>
        <v>0</v>
      </c>
      <c r="E25" s="49">
        <f t="shared" si="21"/>
        <v>0</v>
      </c>
      <c r="F25" s="49">
        <f t="shared" si="21"/>
        <v>0</v>
      </c>
      <c r="G25" s="49">
        <f t="shared" si="21"/>
        <v>0</v>
      </c>
      <c r="H25" s="49">
        <f t="shared" si="21"/>
        <v>0</v>
      </c>
      <c r="I25" s="49">
        <f t="shared" si="21"/>
        <v>0</v>
      </c>
      <c r="J25" s="49">
        <f t="shared" si="21"/>
        <v>0</v>
      </c>
      <c r="K25" s="49">
        <f t="shared" si="21"/>
        <v>0</v>
      </c>
      <c r="L25" s="49">
        <f t="shared" si="21"/>
        <v>331.75392699999998</v>
      </c>
      <c r="M25" s="49">
        <f t="shared" si="21"/>
        <v>331.75392699999998</v>
      </c>
      <c r="N25" s="49">
        <f t="shared" si="21"/>
        <v>331.75392699999998</v>
      </c>
      <c r="O25" s="49">
        <f t="shared" si="21"/>
        <v>331.75392699999998</v>
      </c>
      <c r="P25" s="49">
        <f t="shared" si="21"/>
        <v>331.75392699999998</v>
      </c>
      <c r="Q25" s="49">
        <f t="shared" si="21"/>
        <v>0</v>
      </c>
      <c r="R25" s="49">
        <f t="shared" si="21"/>
        <v>0</v>
      </c>
      <c r="S25" s="49">
        <f t="shared" si="21"/>
        <v>0</v>
      </c>
      <c r="T25" s="49">
        <f t="shared" si="21"/>
        <v>0</v>
      </c>
      <c r="U25" s="49">
        <f t="shared" si="21"/>
        <v>0</v>
      </c>
      <c r="V25" s="49">
        <f t="shared" si="21"/>
        <v>0</v>
      </c>
      <c r="W25" s="49">
        <f t="shared" si="21"/>
        <v>0</v>
      </c>
      <c r="X25" s="49">
        <f t="shared" si="21"/>
        <v>0</v>
      </c>
      <c r="Y25" s="49">
        <f t="shared" si="21"/>
        <v>0</v>
      </c>
    </row>
    <row r="26" spans="1:25">
      <c r="A26" s="20">
        <f t="shared" si="3"/>
        <v>21</v>
      </c>
      <c r="B26" s="49">
        <f t="shared" ref="B26:Y26" si="22">IF(AND(B$3&lt;$E58,B$3&gt;=$E57),$C58,0)</f>
        <v>348.43067799999994</v>
      </c>
      <c r="C26" s="49">
        <f t="shared" si="22"/>
        <v>348.43067799999994</v>
      </c>
      <c r="D26" s="49">
        <f t="shared" si="22"/>
        <v>348.43067799999994</v>
      </c>
      <c r="E26" s="49">
        <f t="shared" si="22"/>
        <v>348.43067799999994</v>
      </c>
      <c r="F26" s="49">
        <f t="shared" si="22"/>
        <v>348.43067799999994</v>
      </c>
      <c r="G26" s="49">
        <f t="shared" si="22"/>
        <v>348.43067799999994</v>
      </c>
      <c r="H26" s="49">
        <f t="shared" si="22"/>
        <v>348.43067799999994</v>
      </c>
      <c r="I26" s="49">
        <f t="shared" si="22"/>
        <v>348.43067799999994</v>
      </c>
      <c r="J26" s="49">
        <f t="shared" si="22"/>
        <v>348.43067799999994</v>
      </c>
      <c r="K26" s="49">
        <f t="shared" si="22"/>
        <v>348.43067799999994</v>
      </c>
      <c r="L26" s="49">
        <f t="shared" si="22"/>
        <v>0</v>
      </c>
      <c r="M26" s="49">
        <f t="shared" si="22"/>
        <v>0</v>
      </c>
      <c r="N26" s="49">
        <f t="shared" si="22"/>
        <v>0</v>
      </c>
      <c r="O26" s="49">
        <f t="shared" si="22"/>
        <v>0</v>
      </c>
      <c r="P26" s="49">
        <f t="shared" si="22"/>
        <v>0</v>
      </c>
      <c r="Q26" s="49">
        <f t="shared" si="22"/>
        <v>348.43067799999994</v>
      </c>
      <c r="R26" s="49">
        <f t="shared" si="22"/>
        <v>348.43067799999994</v>
      </c>
      <c r="S26" s="49">
        <f t="shared" si="22"/>
        <v>348.43067799999994</v>
      </c>
      <c r="T26" s="49">
        <f t="shared" si="22"/>
        <v>348.43067799999994</v>
      </c>
      <c r="U26" s="49">
        <f t="shared" si="22"/>
        <v>348.43067799999994</v>
      </c>
      <c r="V26" s="49">
        <f t="shared" si="22"/>
        <v>348.43067799999994</v>
      </c>
      <c r="W26" s="49">
        <f t="shared" si="22"/>
        <v>348.43067799999994</v>
      </c>
      <c r="X26" s="49">
        <f t="shared" si="22"/>
        <v>348.43067799999994</v>
      </c>
      <c r="Y26" s="49">
        <f t="shared" si="22"/>
        <v>348.43067799999994</v>
      </c>
    </row>
    <row r="27" spans="1:25">
      <c r="A27" s="20">
        <f t="shared" si="3"/>
        <v>22</v>
      </c>
      <c r="B27" s="49">
        <f t="shared" ref="B27:Y27" si="23">IF(AND(B$3&lt;$E59,B$3&gt;=$E58),$C59,0)</f>
        <v>0</v>
      </c>
      <c r="C27" s="49">
        <f t="shared" si="23"/>
        <v>0</v>
      </c>
      <c r="D27" s="49">
        <f t="shared" si="23"/>
        <v>0</v>
      </c>
      <c r="E27" s="49">
        <f t="shared" si="23"/>
        <v>0</v>
      </c>
      <c r="F27" s="49">
        <f t="shared" si="23"/>
        <v>0</v>
      </c>
      <c r="G27" s="49">
        <f t="shared" si="23"/>
        <v>0</v>
      </c>
      <c r="H27" s="49">
        <f t="shared" si="23"/>
        <v>0</v>
      </c>
      <c r="I27" s="49">
        <f t="shared" si="23"/>
        <v>0</v>
      </c>
      <c r="J27" s="49">
        <f t="shared" si="23"/>
        <v>0</v>
      </c>
      <c r="K27" s="49">
        <f t="shared" si="23"/>
        <v>0</v>
      </c>
      <c r="L27" s="49">
        <f t="shared" si="23"/>
        <v>0</v>
      </c>
      <c r="M27" s="49">
        <f t="shared" si="23"/>
        <v>0</v>
      </c>
      <c r="N27" s="49">
        <f t="shared" si="23"/>
        <v>0</v>
      </c>
      <c r="O27" s="49">
        <f t="shared" si="23"/>
        <v>0</v>
      </c>
      <c r="P27" s="49">
        <f t="shared" si="23"/>
        <v>0</v>
      </c>
      <c r="Q27" s="49">
        <f t="shared" si="23"/>
        <v>0</v>
      </c>
      <c r="R27" s="49">
        <f t="shared" si="23"/>
        <v>0</v>
      </c>
      <c r="S27" s="49">
        <f t="shared" si="23"/>
        <v>0</v>
      </c>
      <c r="T27" s="49">
        <f t="shared" si="23"/>
        <v>0</v>
      </c>
      <c r="U27" s="49">
        <f t="shared" si="23"/>
        <v>0</v>
      </c>
      <c r="V27" s="49">
        <f t="shared" si="23"/>
        <v>0</v>
      </c>
      <c r="W27" s="49">
        <f t="shared" si="23"/>
        <v>0</v>
      </c>
      <c r="X27" s="49">
        <f t="shared" si="23"/>
        <v>0</v>
      </c>
      <c r="Y27" s="49">
        <f t="shared" si="23"/>
        <v>0</v>
      </c>
    </row>
    <row r="28" spans="1:25">
      <c r="A28" s="20">
        <f t="shared" si="3"/>
        <v>23</v>
      </c>
      <c r="B28" s="49">
        <f t="shared" ref="B28:Y28" si="24">IF(AND(B$3&lt;$E60,B$3&gt;=$E59),$C60,0)</f>
        <v>0</v>
      </c>
      <c r="C28" s="49">
        <f t="shared" si="24"/>
        <v>0</v>
      </c>
      <c r="D28" s="49">
        <f t="shared" si="24"/>
        <v>0</v>
      </c>
      <c r="E28" s="49">
        <f t="shared" si="24"/>
        <v>0</v>
      </c>
      <c r="F28" s="49">
        <f t="shared" si="24"/>
        <v>0</v>
      </c>
      <c r="G28" s="49">
        <f t="shared" si="24"/>
        <v>0</v>
      </c>
      <c r="H28" s="49">
        <f t="shared" si="24"/>
        <v>0</v>
      </c>
      <c r="I28" s="49">
        <f t="shared" si="24"/>
        <v>0</v>
      </c>
      <c r="J28" s="49">
        <f t="shared" si="24"/>
        <v>0</v>
      </c>
      <c r="K28" s="49">
        <f t="shared" si="24"/>
        <v>0</v>
      </c>
      <c r="L28" s="49">
        <f t="shared" si="24"/>
        <v>0</v>
      </c>
      <c r="M28" s="49">
        <f t="shared" si="24"/>
        <v>0</v>
      </c>
      <c r="N28" s="49">
        <f t="shared" si="24"/>
        <v>0</v>
      </c>
      <c r="O28" s="49">
        <f t="shared" si="24"/>
        <v>0</v>
      </c>
      <c r="P28" s="49">
        <f t="shared" si="24"/>
        <v>0</v>
      </c>
      <c r="Q28" s="49">
        <f t="shared" si="24"/>
        <v>0</v>
      </c>
      <c r="R28" s="49">
        <f t="shared" si="24"/>
        <v>0</v>
      </c>
      <c r="S28" s="49">
        <f t="shared" si="24"/>
        <v>0</v>
      </c>
      <c r="T28" s="49">
        <f t="shared" si="24"/>
        <v>0</v>
      </c>
      <c r="U28" s="49">
        <f t="shared" si="24"/>
        <v>0</v>
      </c>
      <c r="V28" s="49">
        <f t="shared" si="24"/>
        <v>0</v>
      </c>
      <c r="W28" s="49">
        <f t="shared" si="24"/>
        <v>0</v>
      </c>
      <c r="X28" s="49">
        <f t="shared" si="24"/>
        <v>0</v>
      </c>
      <c r="Y28" s="49">
        <f t="shared" si="24"/>
        <v>0</v>
      </c>
    </row>
    <row r="29" spans="1:25">
      <c r="A29" s="20">
        <f t="shared" si="3"/>
        <v>24</v>
      </c>
      <c r="B29" s="49">
        <f t="shared" ref="B29:Y29" si="25">IF(AND(B$3&lt;$E61,B$3&gt;=$E60),$C61,0)</f>
        <v>0</v>
      </c>
      <c r="C29" s="49">
        <f t="shared" si="25"/>
        <v>0</v>
      </c>
      <c r="D29" s="49">
        <f t="shared" si="25"/>
        <v>0</v>
      </c>
      <c r="E29" s="49">
        <f t="shared" si="25"/>
        <v>0</v>
      </c>
      <c r="F29" s="49">
        <f t="shared" si="25"/>
        <v>0</v>
      </c>
      <c r="G29" s="49">
        <f t="shared" si="25"/>
        <v>0</v>
      </c>
      <c r="H29" s="49">
        <f t="shared" si="25"/>
        <v>0</v>
      </c>
      <c r="I29" s="49">
        <f t="shared" si="25"/>
        <v>0</v>
      </c>
      <c r="J29" s="49">
        <f t="shared" si="25"/>
        <v>0</v>
      </c>
      <c r="K29" s="49">
        <f t="shared" si="25"/>
        <v>0</v>
      </c>
      <c r="L29" s="49">
        <f t="shared" si="25"/>
        <v>0</v>
      </c>
      <c r="M29" s="49">
        <f t="shared" si="25"/>
        <v>0</v>
      </c>
      <c r="N29" s="49">
        <f t="shared" si="25"/>
        <v>0</v>
      </c>
      <c r="O29" s="49">
        <f t="shared" si="25"/>
        <v>0</v>
      </c>
      <c r="P29" s="49">
        <f t="shared" si="25"/>
        <v>0</v>
      </c>
      <c r="Q29" s="49">
        <f t="shared" si="25"/>
        <v>0</v>
      </c>
      <c r="R29" s="49">
        <f t="shared" si="25"/>
        <v>0</v>
      </c>
      <c r="S29" s="49">
        <f t="shared" si="25"/>
        <v>0</v>
      </c>
      <c r="T29" s="49">
        <f t="shared" si="25"/>
        <v>0</v>
      </c>
      <c r="U29" s="49">
        <f t="shared" si="25"/>
        <v>0</v>
      </c>
      <c r="V29" s="49">
        <f t="shared" si="25"/>
        <v>0</v>
      </c>
      <c r="W29" s="49">
        <f t="shared" si="25"/>
        <v>0</v>
      </c>
      <c r="X29" s="49">
        <f t="shared" si="25"/>
        <v>0</v>
      </c>
      <c r="Y29" s="49">
        <f t="shared" si="25"/>
        <v>0</v>
      </c>
    </row>
    <row r="30" spans="1:25">
      <c r="A30" s="20">
        <f t="shared" si="3"/>
        <v>25</v>
      </c>
      <c r="B30" s="49">
        <f t="shared" ref="B30:Y30" si="26">IF(AND(B$3&lt;$E62,B$3&gt;=$E61),$C62,0)</f>
        <v>0</v>
      </c>
      <c r="C30" s="49">
        <f t="shared" si="26"/>
        <v>0</v>
      </c>
      <c r="D30" s="49">
        <f t="shared" si="26"/>
        <v>0</v>
      </c>
      <c r="E30" s="49">
        <f t="shared" si="26"/>
        <v>0</v>
      </c>
      <c r="F30" s="49">
        <f t="shared" si="26"/>
        <v>0</v>
      </c>
      <c r="G30" s="49">
        <f t="shared" si="26"/>
        <v>0</v>
      </c>
      <c r="H30" s="49">
        <f t="shared" si="26"/>
        <v>0</v>
      </c>
      <c r="I30" s="49">
        <f t="shared" si="26"/>
        <v>0</v>
      </c>
      <c r="J30" s="49">
        <f t="shared" si="26"/>
        <v>0</v>
      </c>
      <c r="K30" s="49">
        <f t="shared" si="26"/>
        <v>0</v>
      </c>
      <c r="L30" s="49">
        <f t="shared" si="26"/>
        <v>0</v>
      </c>
      <c r="M30" s="49">
        <f t="shared" si="26"/>
        <v>0</v>
      </c>
      <c r="N30" s="49">
        <f t="shared" si="26"/>
        <v>0</v>
      </c>
      <c r="O30" s="49">
        <f t="shared" si="26"/>
        <v>0</v>
      </c>
      <c r="P30" s="49">
        <f t="shared" si="26"/>
        <v>0</v>
      </c>
      <c r="Q30" s="49">
        <f t="shared" si="26"/>
        <v>0</v>
      </c>
      <c r="R30" s="49">
        <f t="shared" si="26"/>
        <v>0</v>
      </c>
      <c r="S30" s="49">
        <f t="shared" si="26"/>
        <v>0</v>
      </c>
      <c r="T30" s="49">
        <f t="shared" si="26"/>
        <v>0</v>
      </c>
      <c r="U30" s="49">
        <f t="shared" si="26"/>
        <v>0</v>
      </c>
      <c r="V30" s="49">
        <f t="shared" si="26"/>
        <v>0</v>
      </c>
      <c r="W30" s="49">
        <f t="shared" si="26"/>
        <v>0</v>
      </c>
      <c r="X30" s="49">
        <f t="shared" si="26"/>
        <v>0</v>
      </c>
      <c r="Y30" s="49">
        <f t="shared" si="26"/>
        <v>0</v>
      </c>
    </row>
    <row r="31" spans="1:25">
      <c r="A31" s="20">
        <f t="shared" si="3"/>
        <v>26</v>
      </c>
      <c r="B31" s="49">
        <f t="shared" ref="B31:Y31" si="27">IF(AND(B$3&lt;$E63,B$3&gt;=$E62),$C63,0)</f>
        <v>0</v>
      </c>
      <c r="C31" s="49">
        <f t="shared" si="27"/>
        <v>0</v>
      </c>
      <c r="D31" s="49">
        <f t="shared" si="27"/>
        <v>0</v>
      </c>
      <c r="E31" s="49">
        <f t="shared" si="27"/>
        <v>0</v>
      </c>
      <c r="F31" s="49">
        <f t="shared" si="27"/>
        <v>0</v>
      </c>
      <c r="G31" s="49">
        <f t="shared" si="27"/>
        <v>0</v>
      </c>
      <c r="H31" s="49">
        <f t="shared" si="27"/>
        <v>0</v>
      </c>
      <c r="I31" s="49">
        <f t="shared" si="27"/>
        <v>0</v>
      </c>
      <c r="J31" s="49">
        <f t="shared" si="27"/>
        <v>0</v>
      </c>
      <c r="K31" s="49">
        <f t="shared" si="27"/>
        <v>0</v>
      </c>
      <c r="L31" s="49">
        <f t="shared" si="27"/>
        <v>0</v>
      </c>
      <c r="M31" s="49">
        <f t="shared" si="27"/>
        <v>0</v>
      </c>
      <c r="N31" s="49">
        <f t="shared" si="27"/>
        <v>0</v>
      </c>
      <c r="O31" s="49">
        <f t="shared" si="27"/>
        <v>0</v>
      </c>
      <c r="P31" s="49">
        <f t="shared" si="27"/>
        <v>0</v>
      </c>
      <c r="Q31" s="49">
        <f t="shared" si="27"/>
        <v>0</v>
      </c>
      <c r="R31" s="49">
        <f t="shared" si="27"/>
        <v>0</v>
      </c>
      <c r="S31" s="49">
        <f t="shared" si="27"/>
        <v>0</v>
      </c>
      <c r="T31" s="49">
        <f t="shared" si="27"/>
        <v>0</v>
      </c>
      <c r="U31" s="49">
        <f t="shared" si="27"/>
        <v>0</v>
      </c>
      <c r="V31" s="49">
        <f t="shared" si="27"/>
        <v>0</v>
      </c>
      <c r="W31" s="49">
        <f t="shared" si="27"/>
        <v>0</v>
      </c>
      <c r="X31" s="49">
        <f t="shared" si="27"/>
        <v>0</v>
      </c>
      <c r="Y31" s="49">
        <f t="shared" si="27"/>
        <v>0</v>
      </c>
    </row>
    <row r="32" spans="1:25">
      <c r="A32" s="20">
        <f t="shared" si="3"/>
        <v>27</v>
      </c>
      <c r="B32" s="49">
        <f t="shared" ref="B32:Y32" si="28">IF(AND(B$3&lt;$E64,B$3&gt;=$E63),$C64,0)</f>
        <v>0</v>
      </c>
      <c r="C32" s="49">
        <f t="shared" si="28"/>
        <v>0</v>
      </c>
      <c r="D32" s="49">
        <f t="shared" si="28"/>
        <v>0</v>
      </c>
      <c r="E32" s="49">
        <f t="shared" si="28"/>
        <v>0</v>
      </c>
      <c r="F32" s="49">
        <f t="shared" si="28"/>
        <v>0</v>
      </c>
      <c r="G32" s="49">
        <f t="shared" si="28"/>
        <v>0</v>
      </c>
      <c r="H32" s="49">
        <f t="shared" si="28"/>
        <v>0</v>
      </c>
      <c r="I32" s="49">
        <f t="shared" si="28"/>
        <v>0</v>
      </c>
      <c r="J32" s="49">
        <f t="shared" si="28"/>
        <v>0</v>
      </c>
      <c r="K32" s="49">
        <f t="shared" si="28"/>
        <v>0</v>
      </c>
      <c r="L32" s="49">
        <f t="shared" si="28"/>
        <v>0</v>
      </c>
      <c r="M32" s="49">
        <f t="shared" si="28"/>
        <v>0</v>
      </c>
      <c r="N32" s="49">
        <f t="shared" si="28"/>
        <v>0</v>
      </c>
      <c r="O32" s="49">
        <f t="shared" si="28"/>
        <v>0</v>
      </c>
      <c r="P32" s="49">
        <f t="shared" si="28"/>
        <v>0</v>
      </c>
      <c r="Q32" s="49">
        <f t="shared" si="28"/>
        <v>0</v>
      </c>
      <c r="R32" s="49">
        <f t="shared" si="28"/>
        <v>0</v>
      </c>
      <c r="S32" s="49">
        <f t="shared" si="28"/>
        <v>0</v>
      </c>
      <c r="T32" s="49">
        <f t="shared" si="28"/>
        <v>0</v>
      </c>
      <c r="U32" s="49">
        <f t="shared" si="28"/>
        <v>0</v>
      </c>
      <c r="V32" s="49">
        <f t="shared" si="28"/>
        <v>0</v>
      </c>
      <c r="W32" s="49">
        <f t="shared" si="28"/>
        <v>0</v>
      </c>
      <c r="X32" s="49">
        <f t="shared" si="28"/>
        <v>0</v>
      </c>
      <c r="Y32" s="49">
        <f t="shared" si="28"/>
        <v>0</v>
      </c>
    </row>
    <row r="33" spans="1:35">
      <c r="A33" s="19" t="s">
        <v>193</v>
      </c>
      <c r="B33" s="19">
        <f>MAX(B6:B32)</f>
        <v>348.43067799999994</v>
      </c>
      <c r="C33" s="19">
        <f t="shared" ref="C33:Y33" si="29">MAX(C6:C32)</f>
        <v>348.43067799999994</v>
      </c>
      <c r="D33" s="19">
        <f t="shared" si="29"/>
        <v>348.43067799999994</v>
      </c>
      <c r="E33" s="19">
        <f t="shared" si="29"/>
        <v>348.43067799999994</v>
      </c>
      <c r="F33" s="19">
        <f t="shared" si="29"/>
        <v>348.43067799999994</v>
      </c>
      <c r="G33" s="19">
        <f t="shared" si="29"/>
        <v>348.43067799999994</v>
      </c>
      <c r="H33" s="19">
        <f t="shared" si="29"/>
        <v>348.43067799999994</v>
      </c>
      <c r="I33" s="19">
        <f t="shared" si="29"/>
        <v>348.43067799999994</v>
      </c>
      <c r="J33" s="19">
        <f t="shared" si="29"/>
        <v>348.43067799999994</v>
      </c>
      <c r="K33" s="19">
        <f t="shared" si="29"/>
        <v>348.43067799999994</v>
      </c>
      <c r="L33" s="19">
        <f t="shared" si="29"/>
        <v>331.75392699999998</v>
      </c>
      <c r="M33" s="19">
        <f t="shared" si="29"/>
        <v>331.75392699999998</v>
      </c>
      <c r="N33" s="19">
        <f t="shared" si="29"/>
        <v>331.75392699999998</v>
      </c>
      <c r="O33" s="19">
        <f t="shared" si="29"/>
        <v>331.75392699999998</v>
      </c>
      <c r="P33" s="19">
        <f t="shared" si="29"/>
        <v>331.75392699999998</v>
      </c>
      <c r="Q33" s="19">
        <f t="shared" si="29"/>
        <v>348.43067799999994</v>
      </c>
      <c r="R33" s="19">
        <f t="shared" si="29"/>
        <v>348.43067799999994</v>
      </c>
      <c r="S33" s="19">
        <f t="shared" si="29"/>
        <v>348.43067799999994</v>
      </c>
      <c r="T33" s="19">
        <f t="shared" si="29"/>
        <v>348.43067799999994</v>
      </c>
      <c r="U33" s="19">
        <f t="shared" si="29"/>
        <v>348.43067799999994</v>
      </c>
      <c r="V33" s="19">
        <f t="shared" si="29"/>
        <v>348.43067799999994</v>
      </c>
      <c r="W33" s="19">
        <f t="shared" si="29"/>
        <v>348.43067799999994</v>
      </c>
      <c r="X33" s="19">
        <f t="shared" si="29"/>
        <v>348.43067799999994</v>
      </c>
      <c r="Y33" s="19">
        <f t="shared" si="29"/>
        <v>348.43067799999994</v>
      </c>
      <c r="AF33">
        <f>SUM(O38:T38)</f>
        <v>8967</v>
      </c>
    </row>
    <row r="34" spans="1:3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7" spans="1:35" ht="28">
      <c r="A37" s="127" t="str">
        <f>'  4. 排序后报价'!A17</f>
        <v>段</v>
      </c>
      <c r="B37" s="128" t="str">
        <f>'  4. 排序后报价'!B17</f>
        <v>机组容量</v>
      </c>
      <c r="C37" s="128" t="str">
        <f>'  4. 排序后报价'!C17</f>
        <v>报价</v>
      </c>
      <c r="D37" s="128" t="str">
        <f>'  4. 排序后报价'!D17</f>
        <v>申报</v>
      </c>
      <c r="E37" s="128" t="str">
        <f>'  4. 排序后报价'!E17</f>
        <v>累积申报</v>
      </c>
      <c r="G37" t="s">
        <v>154</v>
      </c>
      <c r="H37" s="126" t="s">
        <v>260</v>
      </c>
      <c r="I37" t="s">
        <v>194</v>
      </c>
      <c r="J37" s="3" t="s">
        <v>195</v>
      </c>
      <c r="K37" s="6"/>
      <c r="L37" s="4"/>
      <c r="M37" s="4"/>
      <c r="N37" s="4"/>
      <c r="O37" t="s">
        <v>196</v>
      </c>
      <c r="P37" t="s">
        <v>197</v>
      </c>
      <c r="Q37" s="1"/>
      <c r="R37" s="59" t="s">
        <v>253</v>
      </c>
      <c r="S37" s="59" t="str">
        <f>P74</f>
        <v>G5</v>
      </c>
      <c r="T37" s="59" t="str">
        <f>P75</f>
        <v>G6</v>
      </c>
      <c r="U37" s="17" t="s">
        <v>28</v>
      </c>
      <c r="V37" s="17" t="s">
        <v>29</v>
      </c>
      <c r="W37" s="17" t="s">
        <v>30</v>
      </c>
      <c r="X37" s="17" t="s">
        <v>31</v>
      </c>
      <c r="Y37" s="17" t="s">
        <v>32</v>
      </c>
      <c r="Z37" s="17" t="s">
        <v>33</v>
      </c>
      <c r="AA37" s="17" t="s">
        <v>34</v>
      </c>
      <c r="AB37" s="17" t="s">
        <v>35</v>
      </c>
      <c r="AC37" s="17" t="s">
        <v>36</v>
      </c>
      <c r="AD37" s="17" t="s">
        <v>37</v>
      </c>
      <c r="AE37" s="17" t="s">
        <v>38</v>
      </c>
      <c r="AF37" s="17" t="s">
        <v>198</v>
      </c>
      <c r="AG37" s="63" t="s">
        <v>199</v>
      </c>
      <c r="AH37" s="63" t="s">
        <v>200</v>
      </c>
      <c r="AI37" s="63" t="s">
        <v>201</v>
      </c>
    </row>
    <row r="38" spans="1:35" ht="16">
      <c r="A38" s="4">
        <f>'  4. 排序后报价'!A18</f>
        <v>1</v>
      </c>
      <c r="B38" s="4">
        <f>'  4. 排序后报价'!B18</f>
        <v>600</v>
      </c>
      <c r="C38" s="4">
        <f>'  4. 排序后报价'!C18</f>
        <v>0</v>
      </c>
      <c r="D38" s="4">
        <f>'  4. 排序后报价'!D18</f>
        <v>0</v>
      </c>
      <c r="E38" s="4">
        <f>'  4. 排序后报价'!E18</f>
        <v>0</v>
      </c>
      <c r="F38" s="52"/>
      <c r="G38">
        <v>0</v>
      </c>
      <c r="H38" s="41">
        <f>'1.火电空间'!E2</f>
        <v>1158</v>
      </c>
      <c r="I38" s="19">
        <f t="array" ref="I38:I61">TRANSPOSE(B33:Y33)</f>
        <v>348.43067799999994</v>
      </c>
      <c r="J38" s="3">
        <v>3</v>
      </c>
      <c r="K38" s="6">
        <f>'1.火电空间'!B2</f>
        <v>8967</v>
      </c>
      <c r="L38" s="41"/>
      <c r="M38" s="55"/>
      <c r="N38" s="41"/>
      <c r="O38">
        <f t="shared" ref="O38:O61" si="30">M93</f>
        <v>5658</v>
      </c>
      <c r="P38">
        <f t="shared" ref="P38:P61" si="31">N93</f>
        <v>2250</v>
      </c>
      <c r="Q38" s="60">
        <f t="shared" ref="Q38:Q61" si="32">O93</f>
        <v>0</v>
      </c>
      <c r="R38" s="61">
        <f t="array" ref="R38:T61">TRANSPOSE(E122:AB124)</f>
        <v>1059</v>
      </c>
      <c r="S38" s="61">
        <v>0</v>
      </c>
      <c r="T38" s="61">
        <v>0</v>
      </c>
      <c r="U38" s="61">
        <f t="array" ref="U38:AG61">TRANSPOSE('0.输入区'!G55:AD67)</f>
        <v>1932</v>
      </c>
      <c r="V38" s="61">
        <v>3517.5</v>
      </c>
      <c r="W38" s="61">
        <v>3517.5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>
        <f>SUM(U38:AG38)</f>
        <v>8967</v>
      </c>
      <c r="AI38">
        <f>SUM(O38:T38)</f>
        <v>8967</v>
      </c>
    </row>
    <row r="39" spans="1:35" ht="16">
      <c r="A39" s="4">
        <f>'  4. 排序后报价'!A19</f>
        <v>2</v>
      </c>
      <c r="B39" s="4">
        <f>'  4. 排序后报价'!B19</f>
        <v>600</v>
      </c>
      <c r="C39" s="4">
        <f>'  4. 排序后报价'!C19</f>
        <v>0</v>
      </c>
      <c r="D39" s="4">
        <f>'  4. 排序后报价'!D19</f>
        <v>0</v>
      </c>
      <c r="E39" s="4">
        <f>'  4. 排序后报价'!E19</f>
        <v>0</v>
      </c>
      <c r="F39" s="52"/>
      <c r="G39">
        <f>G38+1</f>
        <v>1</v>
      </c>
      <c r="H39" s="41">
        <f>'1.火电空间'!E3</f>
        <v>1207.5</v>
      </c>
      <c r="I39" s="19">
        <v>348.43067799999994</v>
      </c>
      <c r="J39" s="3">
        <v>3</v>
      </c>
      <c r="K39" s="6">
        <f>'1.火电空间'!B3</f>
        <v>8989.5</v>
      </c>
      <c r="L39" s="41"/>
      <c r="M39" s="55"/>
      <c r="N39" s="41"/>
      <c r="O39">
        <f t="shared" si="30"/>
        <v>5707.5</v>
      </c>
      <c r="P39">
        <f t="shared" si="31"/>
        <v>2250</v>
      </c>
      <c r="Q39" s="60">
        <f t="shared" si="32"/>
        <v>0</v>
      </c>
      <c r="R39" s="61">
        <v>1032</v>
      </c>
      <c r="S39" s="61">
        <v>0</v>
      </c>
      <c r="T39" s="61">
        <v>0</v>
      </c>
      <c r="U39" s="61">
        <v>1923</v>
      </c>
      <c r="V39" s="61">
        <v>3533.25</v>
      </c>
      <c r="W39" s="61">
        <v>3533.25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>
        <f t="shared" ref="AH39:AH61" si="33">SUM(U39:AG39)</f>
        <v>8989.5</v>
      </c>
      <c r="AI39">
        <f t="shared" ref="AI39:AI61" si="34">SUM(O39:T39)</f>
        <v>8989.5</v>
      </c>
    </row>
    <row r="40" spans="1:35" ht="16">
      <c r="A40" s="4">
        <f>'  4. 排序后报价'!A20</f>
        <v>3</v>
      </c>
      <c r="B40" s="42">
        <f>'  4. 排序后报价'!B20</f>
        <v>600</v>
      </c>
      <c r="C40" s="42">
        <f>'  4. 排序后报价'!C20</f>
        <v>0</v>
      </c>
      <c r="D40" s="42">
        <f>'  4. 排序后报价'!D20</f>
        <v>0</v>
      </c>
      <c r="E40" s="42">
        <f>'  4. 排序后报价'!E20</f>
        <v>0</v>
      </c>
      <c r="F40" s="52"/>
      <c r="G40">
        <f t="shared" ref="G40:G61" si="35">G39+1</f>
        <v>2</v>
      </c>
      <c r="H40" s="42">
        <f>'1.火电空间'!E4</f>
        <v>1249.5</v>
      </c>
      <c r="I40" s="19">
        <v>348.43067799999994</v>
      </c>
      <c r="J40" s="3">
        <v>3</v>
      </c>
      <c r="K40" s="6">
        <f>'1.火电空间'!B4</f>
        <v>8998.5</v>
      </c>
      <c r="L40" s="55"/>
      <c r="M40" s="42"/>
      <c r="N40" s="41"/>
      <c r="O40">
        <f t="shared" si="30"/>
        <v>5749.5</v>
      </c>
      <c r="P40">
        <f t="shared" si="31"/>
        <v>2250</v>
      </c>
      <c r="Q40" s="60">
        <f t="shared" si="32"/>
        <v>0</v>
      </c>
      <c r="R40" s="61">
        <v>999</v>
      </c>
      <c r="S40" s="61">
        <v>0</v>
      </c>
      <c r="T40" s="61">
        <v>0</v>
      </c>
      <c r="U40" s="61">
        <v>1911</v>
      </c>
      <c r="V40" s="61">
        <v>3543.75</v>
      </c>
      <c r="W40" s="61">
        <v>3543.75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>
        <f t="shared" si="33"/>
        <v>8998.5</v>
      </c>
      <c r="AI40">
        <f t="shared" si="34"/>
        <v>8998.5</v>
      </c>
    </row>
    <row r="41" spans="1:35" ht="16">
      <c r="A41" s="4">
        <f>'  4. 排序后报价'!A21</f>
        <v>4</v>
      </c>
      <c r="B41" s="41">
        <f>'  4. 排序后报价'!B21</f>
        <v>600</v>
      </c>
      <c r="C41" s="41">
        <f>'  4. 排序后报价'!C21</f>
        <v>0</v>
      </c>
      <c r="D41" s="41">
        <f>'  4. 排序后报价'!D21</f>
        <v>0</v>
      </c>
      <c r="E41" s="41">
        <f>'  4. 排序后报价'!E21</f>
        <v>0</v>
      </c>
      <c r="F41" s="52"/>
      <c r="G41">
        <f t="shared" si="35"/>
        <v>3</v>
      </c>
      <c r="H41" s="42">
        <f>'1.火电空间'!E5</f>
        <v>1290</v>
      </c>
      <c r="I41" s="19">
        <v>348.43067799999994</v>
      </c>
      <c r="J41" s="3">
        <v>3</v>
      </c>
      <c r="K41" s="6">
        <f>'1.火电空间'!B5</f>
        <v>9006</v>
      </c>
      <c r="L41" s="55"/>
      <c r="M41" s="42"/>
      <c r="N41" s="41"/>
      <c r="O41">
        <f t="shared" si="30"/>
        <v>5790</v>
      </c>
      <c r="P41">
        <f t="shared" si="31"/>
        <v>2250</v>
      </c>
      <c r="Q41" s="60">
        <f t="shared" si="32"/>
        <v>0</v>
      </c>
      <c r="R41" s="61">
        <v>966</v>
      </c>
      <c r="S41" s="61">
        <v>0</v>
      </c>
      <c r="T41" s="61">
        <v>0</v>
      </c>
      <c r="U41" s="61">
        <v>1908</v>
      </c>
      <c r="V41" s="61">
        <v>3549</v>
      </c>
      <c r="W41" s="61">
        <v>3549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>
        <f t="shared" si="33"/>
        <v>9006</v>
      </c>
      <c r="AI41">
        <f t="shared" si="34"/>
        <v>9006</v>
      </c>
    </row>
    <row r="42" spans="1:35" ht="16">
      <c r="A42" s="4">
        <f>'  4. 排序后报价'!A22</f>
        <v>5</v>
      </c>
      <c r="B42" s="43">
        <f>'  4. 排序后报价'!B22</f>
        <v>600</v>
      </c>
      <c r="C42" s="43">
        <f>'  4. 排序后报价'!C22</f>
        <v>0</v>
      </c>
      <c r="D42" s="43">
        <f>'  4. 排序后报价'!D22</f>
        <v>0</v>
      </c>
      <c r="E42" s="43">
        <f>'  4. 排序后报价'!E22</f>
        <v>0</v>
      </c>
      <c r="F42" s="52"/>
      <c r="G42">
        <f t="shared" si="35"/>
        <v>4</v>
      </c>
      <c r="H42" s="42">
        <f>'1.火电空间'!E6</f>
        <v>1342.5</v>
      </c>
      <c r="I42" s="19">
        <v>348.43067799999994</v>
      </c>
      <c r="J42" s="3">
        <v>3</v>
      </c>
      <c r="K42" s="6">
        <f>'1.火电空间'!B6</f>
        <v>9028.5</v>
      </c>
      <c r="L42" s="55"/>
      <c r="M42" s="42"/>
      <c r="N42" s="4"/>
      <c r="O42">
        <f t="shared" si="30"/>
        <v>5842.5</v>
      </c>
      <c r="P42">
        <f t="shared" si="31"/>
        <v>2250</v>
      </c>
      <c r="Q42" s="60">
        <f t="shared" si="32"/>
        <v>0</v>
      </c>
      <c r="R42" s="61">
        <v>936</v>
      </c>
      <c r="S42" s="61">
        <v>0</v>
      </c>
      <c r="T42" s="61">
        <v>0</v>
      </c>
      <c r="U42" s="61">
        <v>1920</v>
      </c>
      <c r="V42" s="61">
        <v>3554.25</v>
      </c>
      <c r="W42" s="61">
        <v>3554.25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>
        <f t="shared" si="33"/>
        <v>9028.5</v>
      </c>
      <c r="AI42">
        <f t="shared" si="34"/>
        <v>9028.5</v>
      </c>
    </row>
    <row r="43" spans="1:35" ht="16">
      <c r="A43" s="4">
        <f>'  4. 排序后报价'!A23</f>
        <v>6</v>
      </c>
      <c r="B43" s="44">
        <f>'  4. 排序后报价'!B23</f>
        <v>300</v>
      </c>
      <c r="C43" s="44">
        <f>'  4. 排序后报价'!C23</f>
        <v>0</v>
      </c>
      <c r="D43" s="44">
        <f>'  4. 排序后报价'!D23</f>
        <v>0</v>
      </c>
      <c r="E43" s="44">
        <f>'  4. 排序后报价'!E23</f>
        <v>0</v>
      </c>
      <c r="F43" s="52"/>
      <c r="G43">
        <f t="shared" si="35"/>
        <v>5</v>
      </c>
      <c r="H43" s="41">
        <f>'1.火电空间'!E7</f>
        <v>1414.5</v>
      </c>
      <c r="I43" s="19">
        <v>348.43067799999994</v>
      </c>
      <c r="J43" s="3">
        <v>3</v>
      </c>
      <c r="K43" s="6">
        <f>'1.火电空间'!B7</f>
        <v>9079.5</v>
      </c>
      <c r="L43" s="41"/>
      <c r="M43" s="55"/>
      <c r="N43" s="41"/>
      <c r="O43">
        <f t="shared" si="30"/>
        <v>5914.5</v>
      </c>
      <c r="P43">
        <f t="shared" si="31"/>
        <v>2250</v>
      </c>
      <c r="Q43" s="60">
        <f t="shared" si="32"/>
        <v>0</v>
      </c>
      <c r="R43" s="61">
        <v>915</v>
      </c>
      <c r="S43" s="61">
        <v>0</v>
      </c>
      <c r="T43" s="61">
        <v>0</v>
      </c>
      <c r="U43" s="61">
        <v>1950</v>
      </c>
      <c r="V43" s="61">
        <v>3564.75</v>
      </c>
      <c r="W43" s="61">
        <v>3564.75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>
        <f t="shared" si="33"/>
        <v>9079.5</v>
      </c>
      <c r="AI43">
        <f t="shared" si="34"/>
        <v>9079.5</v>
      </c>
    </row>
    <row r="44" spans="1:35" ht="16">
      <c r="A44" s="4">
        <f>'  4. 排序后报价'!A24</f>
        <v>7</v>
      </c>
      <c r="B44" s="45">
        <f>'  4. 排序后报价'!B24</f>
        <v>300</v>
      </c>
      <c r="C44" s="45">
        <f>'  4. 排序后报价'!C24</f>
        <v>0</v>
      </c>
      <c r="D44" s="45">
        <f>'  4. 排序后报价'!D24</f>
        <v>0</v>
      </c>
      <c r="E44" s="45">
        <f>'  4. 排序后报价'!E24</f>
        <v>0</v>
      </c>
      <c r="F44" s="52"/>
      <c r="G44">
        <f t="shared" si="35"/>
        <v>6</v>
      </c>
      <c r="H44" s="41">
        <f>'1.火电空间'!E8</f>
        <v>1428</v>
      </c>
      <c r="I44" s="19">
        <v>348.43067799999994</v>
      </c>
      <c r="J44" s="3">
        <v>3</v>
      </c>
      <c r="K44" s="6">
        <f>'1.火电空间'!B8</f>
        <v>9102</v>
      </c>
      <c r="L44" s="41"/>
      <c r="M44" s="55"/>
      <c r="N44" s="41"/>
      <c r="O44">
        <f t="shared" si="30"/>
        <v>5928</v>
      </c>
      <c r="P44">
        <f t="shared" si="31"/>
        <v>2250</v>
      </c>
      <c r="Q44" s="60">
        <f t="shared" si="32"/>
        <v>0</v>
      </c>
      <c r="R44" s="61">
        <v>924</v>
      </c>
      <c r="S44" s="61">
        <v>0</v>
      </c>
      <c r="T44" s="61">
        <v>0</v>
      </c>
      <c r="U44" s="61">
        <v>1983</v>
      </c>
      <c r="V44" s="61">
        <v>3559.5</v>
      </c>
      <c r="W44" s="61">
        <v>3559.5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>
        <f t="shared" si="33"/>
        <v>9102</v>
      </c>
      <c r="AI44">
        <f t="shared" si="34"/>
        <v>9102</v>
      </c>
    </row>
    <row r="45" spans="1:35" ht="16">
      <c r="A45" s="4">
        <f>'  4. 排序后报价'!A25</f>
        <v>8</v>
      </c>
      <c r="B45" s="4">
        <f>'  4. 排序后报价'!B25</f>
        <v>300</v>
      </c>
      <c r="C45" s="4">
        <f>'  4. 排序后报价'!C25</f>
        <v>0</v>
      </c>
      <c r="D45" s="4">
        <f>'  4. 排序后报价'!D25</f>
        <v>0</v>
      </c>
      <c r="E45" s="4">
        <f>'  4. 排序后报价'!E25</f>
        <v>0</v>
      </c>
      <c r="F45" s="52"/>
      <c r="G45">
        <f t="shared" si="35"/>
        <v>7</v>
      </c>
      <c r="H45" s="41">
        <f>'1.火电空间'!E9</f>
        <v>1356</v>
      </c>
      <c r="I45" s="19">
        <v>348.43067799999994</v>
      </c>
      <c r="J45" s="3">
        <v>2</v>
      </c>
      <c r="K45" s="6">
        <f>'1.火电空间'!B9</f>
        <v>9081</v>
      </c>
      <c r="L45" s="41"/>
      <c r="M45" s="55"/>
      <c r="N45" s="41"/>
      <c r="O45">
        <f t="shared" si="30"/>
        <v>5856</v>
      </c>
      <c r="P45">
        <f t="shared" si="31"/>
        <v>2250</v>
      </c>
      <c r="Q45" s="60">
        <f t="shared" si="32"/>
        <v>0</v>
      </c>
      <c r="R45" s="61">
        <v>975</v>
      </c>
      <c r="S45" s="61">
        <v>0</v>
      </c>
      <c r="T45" s="61">
        <v>0</v>
      </c>
      <c r="U45" s="61">
        <v>2004</v>
      </c>
      <c r="V45" s="61">
        <v>3538.5</v>
      </c>
      <c r="W45" s="61">
        <v>3538.5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>
        <f t="shared" si="33"/>
        <v>9081</v>
      </c>
      <c r="AI45">
        <f t="shared" si="34"/>
        <v>9081</v>
      </c>
    </row>
    <row r="46" spans="1:35" ht="16">
      <c r="A46" s="4">
        <f>'  4. 排序后报价'!A26</f>
        <v>9</v>
      </c>
      <c r="B46" s="4">
        <f>'  4. 排序后报价'!B26</f>
        <v>300</v>
      </c>
      <c r="C46" s="4">
        <f>'  4. 排序后报价'!C26</f>
        <v>0</v>
      </c>
      <c r="D46" s="4">
        <f>'  4. 排序后报价'!D26</f>
        <v>0</v>
      </c>
      <c r="E46" s="4">
        <f>'  4. 排序后报价'!E26</f>
        <v>0</v>
      </c>
      <c r="F46" s="52"/>
      <c r="G46">
        <f t="shared" si="35"/>
        <v>8</v>
      </c>
      <c r="H46" s="41">
        <f>'1.火电空间'!E10</f>
        <v>1270.5</v>
      </c>
      <c r="I46" s="19">
        <v>348.43067799999994</v>
      </c>
      <c r="J46" s="3">
        <v>2</v>
      </c>
      <c r="K46" s="6">
        <f>'1.火电空间'!B10</f>
        <v>9082.5</v>
      </c>
      <c r="L46" s="41"/>
      <c r="M46" s="55"/>
      <c r="N46" s="41"/>
      <c r="O46">
        <f t="shared" si="30"/>
        <v>5770.5</v>
      </c>
      <c r="P46">
        <f t="shared" si="31"/>
        <v>2250</v>
      </c>
      <c r="Q46" s="60">
        <f t="shared" si="32"/>
        <v>0</v>
      </c>
      <c r="R46" s="61">
        <v>1062</v>
      </c>
      <c r="S46" s="61">
        <v>0</v>
      </c>
      <c r="T46" s="61">
        <v>0</v>
      </c>
      <c r="U46" s="61">
        <v>2016</v>
      </c>
      <c r="V46" s="61">
        <v>3533.25</v>
      </c>
      <c r="W46" s="61">
        <v>3533.25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>
        <f t="shared" si="33"/>
        <v>9082.5</v>
      </c>
      <c r="AI46">
        <f t="shared" si="34"/>
        <v>9082.5</v>
      </c>
    </row>
    <row r="47" spans="1:35" ht="16">
      <c r="A47" s="4">
        <f>'  4. 排序后报价'!A27</f>
        <v>10</v>
      </c>
      <c r="B47" s="4">
        <f>'  4. 排序后报价'!B27</f>
        <v>300</v>
      </c>
      <c r="C47" s="4">
        <f>'  4. 排序后报价'!C27</f>
        <v>0</v>
      </c>
      <c r="D47" s="4">
        <f>'  4. 排序后报价'!D27</f>
        <v>0</v>
      </c>
      <c r="E47" s="4">
        <f>'  4. 排序后报价'!E27</f>
        <v>0</v>
      </c>
      <c r="F47" s="52"/>
      <c r="G47">
        <f t="shared" si="35"/>
        <v>9</v>
      </c>
      <c r="H47" s="41">
        <f>'1.火电空间'!E11</f>
        <v>1185</v>
      </c>
      <c r="I47" s="19">
        <v>348.43067799999994</v>
      </c>
      <c r="J47" s="3">
        <v>2</v>
      </c>
      <c r="K47" s="6">
        <f>'1.火电空间'!B11</f>
        <v>9099</v>
      </c>
      <c r="L47" s="41"/>
      <c r="M47" s="55"/>
      <c r="N47" s="41"/>
      <c r="O47">
        <f t="shared" si="30"/>
        <v>5685</v>
      </c>
      <c r="P47">
        <f t="shared" si="31"/>
        <v>2250</v>
      </c>
      <c r="Q47" s="60">
        <f t="shared" si="32"/>
        <v>0</v>
      </c>
      <c r="R47" s="61">
        <v>1164</v>
      </c>
      <c r="S47" s="61">
        <v>0</v>
      </c>
      <c r="T47" s="61">
        <v>0</v>
      </c>
      <c r="U47" s="61">
        <v>2022</v>
      </c>
      <c r="V47" s="61">
        <v>3538.5</v>
      </c>
      <c r="W47" s="61">
        <v>3538.5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>
        <f t="shared" si="33"/>
        <v>9099</v>
      </c>
      <c r="AI47">
        <f t="shared" si="34"/>
        <v>9099</v>
      </c>
    </row>
    <row r="48" spans="1:35" ht="16">
      <c r="A48" s="4">
        <f>'  4. 排序后报价'!A28</f>
        <v>11</v>
      </c>
      <c r="B48" s="4">
        <f>'  4. 排序后报价'!B28</f>
        <v>0</v>
      </c>
      <c r="C48" s="4">
        <f>'  4. 排序后报价'!C28</f>
        <v>0</v>
      </c>
      <c r="D48" s="4">
        <f>'  4. 排序后报价'!D28</f>
        <v>0</v>
      </c>
      <c r="E48" s="4">
        <f>'  4. 排序后报价'!E28</f>
        <v>0</v>
      </c>
      <c r="F48" s="52"/>
      <c r="G48">
        <f t="shared" si="35"/>
        <v>10</v>
      </c>
      <c r="H48" s="41">
        <f>'1.火电空间'!E12</f>
        <v>1089</v>
      </c>
      <c r="I48" s="19">
        <v>331.75392699999998</v>
      </c>
      <c r="J48" s="3">
        <v>1</v>
      </c>
      <c r="K48" s="6">
        <f>'1.火电空间'!B12</f>
        <v>9099</v>
      </c>
      <c r="L48" s="41"/>
      <c r="M48" s="55"/>
      <c r="N48" s="4"/>
      <c r="O48">
        <f t="shared" si="30"/>
        <v>5589</v>
      </c>
      <c r="P48">
        <f t="shared" si="31"/>
        <v>2250</v>
      </c>
      <c r="Q48" s="60">
        <f t="shared" si="32"/>
        <v>0</v>
      </c>
      <c r="R48" s="61">
        <v>1260</v>
      </c>
      <c r="S48" s="61">
        <v>0</v>
      </c>
      <c r="T48" s="61">
        <v>0</v>
      </c>
      <c r="U48" s="61">
        <v>2022</v>
      </c>
      <c r="V48" s="61">
        <v>3538.5</v>
      </c>
      <c r="W48" s="61">
        <v>3538.5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>
        <f t="shared" si="33"/>
        <v>9099</v>
      </c>
      <c r="AI48">
        <f t="shared" si="34"/>
        <v>9099</v>
      </c>
    </row>
    <row r="49" spans="1:35" ht="16">
      <c r="A49" s="4">
        <f>'  4. 排序后报价'!A29</f>
        <v>12</v>
      </c>
      <c r="B49" s="4">
        <f>'  4. 排序后报价'!B29</f>
        <v>0</v>
      </c>
      <c r="C49" s="4">
        <f>'  4. 排序后报价'!C29</f>
        <v>0</v>
      </c>
      <c r="D49" s="4">
        <f>'  4. 排序后报价'!D29</f>
        <v>0</v>
      </c>
      <c r="E49" s="4">
        <f>'  4. 排序后报价'!E29</f>
        <v>0</v>
      </c>
      <c r="F49" s="52"/>
      <c r="G49">
        <f t="shared" si="35"/>
        <v>11</v>
      </c>
      <c r="H49" s="41">
        <f>'1.火电空间'!E13</f>
        <v>960</v>
      </c>
      <c r="I49" s="19">
        <v>331.75392699999998</v>
      </c>
      <c r="J49" s="3">
        <v>2</v>
      </c>
      <c r="K49" s="6">
        <f>'1.火电空间'!B13</f>
        <v>9045</v>
      </c>
      <c r="L49" s="41"/>
      <c r="M49" s="55"/>
      <c r="N49" s="4"/>
      <c r="O49">
        <f t="shared" si="30"/>
        <v>5460</v>
      </c>
      <c r="P49">
        <f t="shared" si="31"/>
        <v>2250</v>
      </c>
      <c r="Q49" s="60">
        <f t="shared" si="32"/>
        <v>0</v>
      </c>
      <c r="R49" s="61">
        <v>1335</v>
      </c>
      <c r="S49" s="61">
        <v>0</v>
      </c>
      <c r="T49" s="61">
        <v>0</v>
      </c>
      <c r="U49" s="61">
        <v>2010</v>
      </c>
      <c r="V49" s="61">
        <v>3517.5</v>
      </c>
      <c r="W49" s="61">
        <v>3517.5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>
        <f t="shared" si="33"/>
        <v>9045</v>
      </c>
      <c r="AI49">
        <f t="shared" si="34"/>
        <v>9045</v>
      </c>
    </row>
    <row r="50" spans="1:35" ht="16">
      <c r="A50" s="4">
        <f>'  4. 排序后报价'!A30</f>
        <v>13</v>
      </c>
      <c r="B50" s="4">
        <f>'  4. 排序后报价'!B30</f>
        <v>0</v>
      </c>
      <c r="C50" s="4">
        <f>'  4. 排序后报价'!C30</f>
        <v>0</v>
      </c>
      <c r="D50" s="4">
        <f>'  4. 排序后报价'!D30</f>
        <v>0</v>
      </c>
      <c r="E50" s="4">
        <f>'  4. 排序后报价'!E30</f>
        <v>0</v>
      </c>
      <c r="F50" s="52"/>
      <c r="G50">
        <f t="shared" si="35"/>
        <v>12</v>
      </c>
      <c r="H50" s="41">
        <f>'1.火电空间'!E14</f>
        <v>874.5</v>
      </c>
      <c r="I50" s="19">
        <v>331.75392699999998</v>
      </c>
      <c r="J50" s="3">
        <v>2</v>
      </c>
      <c r="K50" s="6">
        <f>'1.火电空间'!B14</f>
        <v>9004.5</v>
      </c>
      <c r="L50" s="41"/>
      <c r="M50" s="55"/>
      <c r="N50" s="4"/>
      <c r="O50">
        <f t="shared" si="30"/>
        <v>5374.5</v>
      </c>
      <c r="P50">
        <f t="shared" si="31"/>
        <v>2250</v>
      </c>
      <c r="Q50" s="60">
        <f t="shared" si="32"/>
        <v>0</v>
      </c>
      <c r="R50" s="61">
        <v>1380</v>
      </c>
      <c r="S50" s="61">
        <v>0</v>
      </c>
      <c r="T50" s="61">
        <v>0</v>
      </c>
      <c r="U50" s="61">
        <v>2001</v>
      </c>
      <c r="V50" s="61">
        <v>3501.75</v>
      </c>
      <c r="W50" s="61">
        <v>3501.75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>
        <f t="shared" si="33"/>
        <v>9004.5</v>
      </c>
      <c r="AI50">
        <f t="shared" si="34"/>
        <v>9004.5</v>
      </c>
    </row>
    <row r="51" spans="1:35" ht="16">
      <c r="A51" s="4">
        <f>'  4. 排序后报价'!A31</f>
        <v>14</v>
      </c>
      <c r="B51" s="4">
        <f>'  4. 排序后报价'!B31</f>
        <v>0</v>
      </c>
      <c r="C51" s="4">
        <f>'  4. 排序后报价'!C31</f>
        <v>0</v>
      </c>
      <c r="D51" s="4">
        <f>'  4. 排序后报价'!D31</f>
        <v>0</v>
      </c>
      <c r="E51" s="4">
        <f>'  4. 排序后报价'!E31</f>
        <v>0</v>
      </c>
      <c r="F51" s="52"/>
      <c r="G51">
        <f t="shared" si="35"/>
        <v>13</v>
      </c>
      <c r="H51" s="41">
        <f>'1.火电空间'!E15</f>
        <v>889.5</v>
      </c>
      <c r="I51" s="19">
        <v>331.75392699999998</v>
      </c>
      <c r="J51" s="3">
        <v>3</v>
      </c>
      <c r="K51" s="6">
        <f>'1.火电空间'!B15</f>
        <v>9031.5</v>
      </c>
      <c r="L51" s="41"/>
      <c r="M51" s="55"/>
      <c r="N51" s="4"/>
      <c r="O51">
        <f t="shared" si="30"/>
        <v>5389.5</v>
      </c>
      <c r="P51">
        <f t="shared" si="31"/>
        <v>2250</v>
      </c>
      <c r="Q51" s="60">
        <f t="shared" si="32"/>
        <v>0</v>
      </c>
      <c r="R51" s="61">
        <v>1392</v>
      </c>
      <c r="S51" s="61">
        <v>0</v>
      </c>
      <c r="T51" s="61">
        <v>0</v>
      </c>
      <c r="U51" s="61">
        <v>2007</v>
      </c>
      <c r="V51" s="61">
        <v>3512.25</v>
      </c>
      <c r="W51" s="61">
        <v>3512.25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>
        <f t="shared" si="33"/>
        <v>9031.5</v>
      </c>
      <c r="AI51">
        <f t="shared" si="34"/>
        <v>9031.5</v>
      </c>
    </row>
    <row r="52" spans="1:35" ht="16">
      <c r="A52" s="4">
        <f>'  4. 排序后报价'!A32</f>
        <v>15</v>
      </c>
      <c r="B52" s="4">
        <f>'  4. 排序后报价'!B32</f>
        <v>0</v>
      </c>
      <c r="C52" s="4">
        <f>'  4. 排序后报价'!C32</f>
        <v>0</v>
      </c>
      <c r="D52" s="4">
        <f>'  4. 排序后报价'!D32</f>
        <v>0</v>
      </c>
      <c r="E52" s="4">
        <f>'  4. 排序后报价'!E32</f>
        <v>0</v>
      </c>
      <c r="F52" s="52"/>
      <c r="G52">
        <f t="shared" si="35"/>
        <v>14</v>
      </c>
      <c r="H52" s="41">
        <f>'1.火电空间'!E16</f>
        <v>1015.5</v>
      </c>
      <c r="I52" s="19">
        <v>331.75392699999998</v>
      </c>
      <c r="J52" s="3">
        <v>3</v>
      </c>
      <c r="K52" s="6">
        <f>'1.火电空间'!B16</f>
        <v>9139.5</v>
      </c>
      <c r="L52" s="41"/>
      <c r="M52" s="55"/>
      <c r="N52" s="41"/>
      <c r="O52">
        <f t="shared" si="30"/>
        <v>5515.5</v>
      </c>
      <c r="P52">
        <f t="shared" si="31"/>
        <v>2250</v>
      </c>
      <c r="Q52" s="60">
        <f t="shared" si="32"/>
        <v>0</v>
      </c>
      <c r="R52" s="61">
        <v>1374</v>
      </c>
      <c r="S52" s="61">
        <v>0</v>
      </c>
      <c r="T52" s="61">
        <v>0</v>
      </c>
      <c r="U52" s="61">
        <v>2031</v>
      </c>
      <c r="V52" s="61">
        <v>3554.25</v>
      </c>
      <c r="W52" s="61">
        <v>3554.25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>
        <f t="shared" si="33"/>
        <v>9139.5</v>
      </c>
      <c r="AI52">
        <f t="shared" si="34"/>
        <v>9139.5</v>
      </c>
    </row>
    <row r="53" spans="1:35" ht="16">
      <c r="A53" s="50">
        <f>'  4. 排序后报价'!A33</f>
        <v>16</v>
      </c>
      <c r="B53" s="50">
        <f>'  4. 排序后报价'!B33</f>
        <v>0</v>
      </c>
      <c r="C53" s="50">
        <f>'  4. 排序后报价'!C33</f>
        <v>0</v>
      </c>
      <c r="D53" s="50">
        <f>'  4. 排序后报价'!D33</f>
        <v>0</v>
      </c>
      <c r="E53" s="50">
        <f>'  4. 排序后报价'!E33</f>
        <v>0</v>
      </c>
      <c r="F53" s="52"/>
      <c r="G53">
        <f t="shared" si="35"/>
        <v>15</v>
      </c>
      <c r="H53" s="41">
        <f>'1.火电空间'!E17</f>
        <v>1239</v>
      </c>
      <c r="I53" s="19">
        <v>348.43067799999994</v>
      </c>
      <c r="J53" s="3">
        <v>2</v>
      </c>
      <c r="K53" s="6">
        <f>'1.火电空间'!B17</f>
        <v>9315</v>
      </c>
      <c r="L53" s="41"/>
      <c r="M53" s="55"/>
      <c r="N53" s="41"/>
      <c r="O53">
        <f t="shared" si="30"/>
        <v>5739</v>
      </c>
      <c r="P53">
        <f t="shared" si="31"/>
        <v>2250</v>
      </c>
      <c r="Q53" s="60">
        <f t="shared" si="32"/>
        <v>0</v>
      </c>
      <c r="R53" s="61">
        <v>1326</v>
      </c>
      <c r="S53" s="61">
        <v>0</v>
      </c>
      <c r="T53" s="61">
        <v>0</v>
      </c>
      <c r="U53" s="61">
        <v>2070</v>
      </c>
      <c r="V53" s="61">
        <v>3622.5</v>
      </c>
      <c r="W53" s="61">
        <v>3622.5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>
        <f t="shared" si="33"/>
        <v>9315</v>
      </c>
      <c r="AI53">
        <f t="shared" si="34"/>
        <v>9315</v>
      </c>
    </row>
    <row r="54" spans="1:35" ht="16">
      <c r="A54" s="4">
        <f>'  4. 排序后报价'!A34</f>
        <v>17</v>
      </c>
      <c r="B54" s="4">
        <f>'  4. 排序后报价'!B34</f>
        <v>0</v>
      </c>
      <c r="C54" s="4">
        <f>'  4. 排序后报价'!C34</f>
        <v>0</v>
      </c>
      <c r="D54" s="4">
        <f>'  4. 排序后报价'!D34</f>
        <v>0</v>
      </c>
      <c r="E54" s="4">
        <f>'  4. 排序后报价'!E34</f>
        <v>0</v>
      </c>
      <c r="F54" s="52"/>
      <c r="G54">
        <f t="shared" si="35"/>
        <v>16</v>
      </c>
      <c r="H54" s="43">
        <f>'1.火电空间'!E18</f>
        <v>1557</v>
      </c>
      <c r="I54" s="19">
        <v>348.43067799999994</v>
      </c>
      <c r="J54" s="3">
        <v>2</v>
      </c>
      <c r="K54" s="6">
        <f>'1.火电空间'!B18</f>
        <v>9555</v>
      </c>
      <c r="L54" s="55"/>
      <c r="M54" s="43"/>
      <c r="N54" s="41"/>
      <c r="O54">
        <f t="shared" si="30"/>
        <v>6057</v>
      </c>
      <c r="P54">
        <f t="shared" si="31"/>
        <v>2250</v>
      </c>
      <c r="Q54" s="60">
        <f t="shared" si="32"/>
        <v>0</v>
      </c>
      <c r="R54" s="61">
        <v>1248</v>
      </c>
      <c r="S54" s="61">
        <v>0</v>
      </c>
      <c r="T54" s="61">
        <v>0</v>
      </c>
      <c r="U54" s="61">
        <v>2121</v>
      </c>
      <c r="V54" s="61">
        <v>3717</v>
      </c>
      <c r="W54" s="61">
        <v>3717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>
        <f t="shared" si="33"/>
        <v>9555</v>
      </c>
      <c r="AI54">
        <f t="shared" si="34"/>
        <v>9555</v>
      </c>
    </row>
    <row r="55" spans="1:35" ht="16">
      <c r="A55" s="4">
        <f>'  4. 排序后报价'!A35</f>
        <v>18</v>
      </c>
      <c r="B55" s="4">
        <f>'  4. 排序后报价'!B35</f>
        <v>0</v>
      </c>
      <c r="C55" s="4">
        <f>'  4. 排序后报价'!C35</f>
        <v>0</v>
      </c>
      <c r="D55" s="4">
        <f>'  4. 排序后报价'!D35</f>
        <v>0</v>
      </c>
      <c r="E55" s="4">
        <f>'  4. 排序后报价'!E35</f>
        <v>0</v>
      </c>
      <c r="F55" s="52"/>
      <c r="G55" s="39">
        <f t="shared" si="35"/>
        <v>17</v>
      </c>
      <c r="H55" s="43">
        <f>'1.火电空间'!E19</f>
        <v>1873.5</v>
      </c>
      <c r="I55" s="19">
        <v>348.43067799999994</v>
      </c>
      <c r="J55" s="3">
        <v>2</v>
      </c>
      <c r="K55" s="6">
        <f>'1.火电空间'!B19</f>
        <v>9787.5</v>
      </c>
      <c r="L55" s="55"/>
      <c r="M55" s="43"/>
      <c r="N55" s="41"/>
      <c r="O55">
        <f t="shared" si="30"/>
        <v>6373.5</v>
      </c>
      <c r="P55">
        <f t="shared" si="31"/>
        <v>2250</v>
      </c>
      <c r="Q55" s="60">
        <f t="shared" si="32"/>
        <v>0</v>
      </c>
      <c r="R55" s="61">
        <v>1164</v>
      </c>
      <c r="S55" s="61">
        <v>0</v>
      </c>
      <c r="T55" s="61">
        <v>0</v>
      </c>
      <c r="U55" s="61">
        <v>2175</v>
      </c>
      <c r="V55" s="61">
        <v>3806.25</v>
      </c>
      <c r="W55" s="61">
        <v>3806.25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>
        <f t="shared" si="33"/>
        <v>9787.5</v>
      </c>
      <c r="AI55">
        <f t="shared" si="34"/>
        <v>9787.5</v>
      </c>
    </row>
    <row r="56" spans="1:35" ht="16">
      <c r="A56" s="4">
        <f>'  4. 排序后报价'!A36</f>
        <v>19</v>
      </c>
      <c r="B56" s="4">
        <f>'  4. 排序后报价'!B36</f>
        <v>0</v>
      </c>
      <c r="C56" s="4">
        <f>'  4. 排序后报价'!C36</f>
        <v>0</v>
      </c>
      <c r="D56" s="4">
        <f>'  4. 排序后报价'!D36</f>
        <v>0</v>
      </c>
      <c r="E56" s="4">
        <f>'  4. 排序后报价'!E36</f>
        <v>0</v>
      </c>
      <c r="F56" s="52"/>
      <c r="G56" s="39">
        <f t="shared" si="35"/>
        <v>18</v>
      </c>
      <c r="H56" s="44">
        <f>'1.火电空间'!E20</f>
        <v>2097</v>
      </c>
      <c r="I56" s="19">
        <v>348.43067799999994</v>
      </c>
      <c r="J56" s="3">
        <v>1</v>
      </c>
      <c r="K56" s="6">
        <f>'1.火电空间'!B20</f>
        <v>9936</v>
      </c>
      <c r="L56" s="55"/>
      <c r="M56" s="43"/>
      <c r="N56" s="4"/>
      <c r="O56">
        <f t="shared" si="30"/>
        <v>6597</v>
      </c>
      <c r="P56">
        <f t="shared" si="31"/>
        <v>2250</v>
      </c>
      <c r="Q56" s="60">
        <f t="shared" si="32"/>
        <v>0</v>
      </c>
      <c r="R56" s="61">
        <v>1089</v>
      </c>
      <c r="S56" s="61">
        <v>0</v>
      </c>
      <c r="T56" s="61">
        <v>0</v>
      </c>
      <c r="U56" s="61">
        <v>2208</v>
      </c>
      <c r="V56" s="61">
        <v>3864</v>
      </c>
      <c r="W56" s="61">
        <v>3864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>
        <f t="shared" si="33"/>
        <v>9936</v>
      </c>
      <c r="AI56">
        <f t="shared" si="34"/>
        <v>9936</v>
      </c>
    </row>
    <row r="57" spans="1:35" ht="16">
      <c r="A57" s="4">
        <f>'  4. 排序后报价'!A37</f>
        <v>20</v>
      </c>
      <c r="B57" s="4">
        <f>'  4. 排序后报价'!B37</f>
        <v>600</v>
      </c>
      <c r="C57" s="4">
        <f>'  4. 排序后报价'!C37</f>
        <v>331.75392699999998</v>
      </c>
      <c r="D57" s="4">
        <f>'  4. 排序后报价'!D37</f>
        <v>1125</v>
      </c>
      <c r="E57" s="4">
        <f>'  4. 排序后报价'!E37</f>
        <v>1125</v>
      </c>
      <c r="F57" s="53"/>
      <c r="G57" s="39">
        <f t="shared" si="35"/>
        <v>19</v>
      </c>
      <c r="H57" s="44">
        <f>'1.火电空间'!E21</f>
        <v>2163</v>
      </c>
      <c r="I57" s="19">
        <v>348.43067799999994</v>
      </c>
      <c r="J57" s="3">
        <v>1</v>
      </c>
      <c r="K57" s="6">
        <f>'1.火电空间'!B21</f>
        <v>9957</v>
      </c>
      <c r="L57" s="55"/>
      <c r="M57" s="43"/>
      <c r="N57" s="4"/>
      <c r="O57">
        <f t="shared" si="30"/>
        <v>6663</v>
      </c>
      <c r="P57">
        <f t="shared" si="31"/>
        <v>2250</v>
      </c>
      <c r="Q57" s="60">
        <f t="shared" si="32"/>
        <v>0</v>
      </c>
      <c r="R57" s="61">
        <v>1044</v>
      </c>
      <c r="S57" s="61">
        <v>0</v>
      </c>
      <c r="T57" s="61">
        <v>0</v>
      </c>
      <c r="U57" s="61">
        <v>2208</v>
      </c>
      <c r="V57" s="61">
        <v>3874.5</v>
      </c>
      <c r="W57" s="61">
        <v>3874.5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>
        <f t="shared" si="33"/>
        <v>9957</v>
      </c>
      <c r="AI57">
        <f t="shared" si="34"/>
        <v>9957</v>
      </c>
    </row>
    <row r="58" spans="1:35" ht="16">
      <c r="A58" s="4">
        <f>'  4. 排序后报价'!A38</f>
        <v>21</v>
      </c>
      <c r="B58" s="4">
        <f>'  4. 排序后报价'!B38</f>
        <v>600</v>
      </c>
      <c r="C58" s="4">
        <f>'  4. 排序后报价'!C38</f>
        <v>348.43067799999994</v>
      </c>
      <c r="D58" s="4">
        <f>'  4. 排序后报价'!D38</f>
        <v>1125</v>
      </c>
      <c r="E58" s="4">
        <f>'  4. 排序后报价'!E38</f>
        <v>2250</v>
      </c>
      <c r="F58" s="52"/>
      <c r="G58" s="39">
        <f t="shared" si="35"/>
        <v>20</v>
      </c>
      <c r="H58" s="45">
        <f>'1.火电空间'!E22</f>
        <v>2073</v>
      </c>
      <c r="I58" s="19">
        <v>348.43067799999994</v>
      </c>
      <c r="J58" s="3">
        <v>1</v>
      </c>
      <c r="K58" s="6">
        <f>'1.火电空间'!B22</f>
        <v>9849</v>
      </c>
      <c r="L58" s="55"/>
      <c r="M58" s="45"/>
      <c r="N58" s="4"/>
      <c r="O58">
        <f t="shared" si="30"/>
        <v>6573</v>
      </c>
      <c r="P58">
        <f t="shared" si="31"/>
        <v>2250</v>
      </c>
      <c r="Q58" s="60">
        <f t="shared" si="32"/>
        <v>0</v>
      </c>
      <c r="R58" s="61">
        <v>1026</v>
      </c>
      <c r="S58" s="61">
        <v>0</v>
      </c>
      <c r="T58" s="61">
        <v>0</v>
      </c>
      <c r="U58" s="61">
        <v>2184</v>
      </c>
      <c r="V58" s="61">
        <v>3832.5</v>
      </c>
      <c r="W58" s="61">
        <v>3832.5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>
        <f t="shared" si="33"/>
        <v>9849</v>
      </c>
      <c r="AI58">
        <f t="shared" si="34"/>
        <v>9849</v>
      </c>
    </row>
    <row r="59" spans="1:35" ht="16">
      <c r="A59" s="4">
        <f>'  4. 排序后报价'!A39</f>
        <v>22</v>
      </c>
      <c r="B59" s="4">
        <f>'  4. 排序后报价'!B39</f>
        <v>600</v>
      </c>
      <c r="C59" s="4">
        <f>'  4. 排序后报价'!C39</f>
        <v>365.10742899999997</v>
      </c>
      <c r="D59" s="4">
        <f>'  4. 排序后报价'!D39</f>
        <v>1125</v>
      </c>
      <c r="E59" s="4">
        <f>'  4. 排序后报价'!E39</f>
        <v>3375</v>
      </c>
      <c r="F59" s="52"/>
      <c r="G59" s="39">
        <f t="shared" si="35"/>
        <v>21</v>
      </c>
      <c r="H59" s="44">
        <f>'1.火电空间'!E23</f>
        <v>1846.5</v>
      </c>
      <c r="I59" s="19">
        <v>348.43067799999994</v>
      </c>
      <c r="J59" s="3">
        <v>1</v>
      </c>
      <c r="K59" s="6">
        <f>'1.火电空间'!B23</f>
        <v>9625.5</v>
      </c>
      <c r="L59" s="44"/>
      <c r="M59" s="55"/>
      <c r="N59" s="4"/>
      <c r="O59">
        <f t="shared" si="30"/>
        <v>6346.5</v>
      </c>
      <c r="P59">
        <f t="shared" si="31"/>
        <v>2250</v>
      </c>
      <c r="Q59" s="60">
        <f t="shared" si="32"/>
        <v>0</v>
      </c>
      <c r="R59" s="61">
        <v>1029</v>
      </c>
      <c r="S59" s="61">
        <v>0</v>
      </c>
      <c r="T59" s="61">
        <v>0</v>
      </c>
      <c r="U59" s="61">
        <v>2139</v>
      </c>
      <c r="V59" s="61">
        <v>3743.25</v>
      </c>
      <c r="W59" s="61">
        <v>3743.25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>
        <f t="shared" si="33"/>
        <v>9625.5</v>
      </c>
      <c r="AI59">
        <f t="shared" si="34"/>
        <v>9625.5</v>
      </c>
    </row>
    <row r="60" spans="1:35" ht="16">
      <c r="A60" s="4">
        <f>'  4. 排序后报价'!A40</f>
        <v>23</v>
      </c>
      <c r="B60" s="4">
        <f>'  4. 排序后报价'!B40</f>
        <v>300</v>
      </c>
      <c r="C60" s="4">
        <f>'  4. 排序后报价'!C40</f>
        <v>365.81354349999998</v>
      </c>
      <c r="D60" s="4">
        <f>'  4. 排序后报价'!D40</f>
        <v>562.5</v>
      </c>
      <c r="E60" s="4">
        <f>'  4. 排序后报价'!E40</f>
        <v>3937.5</v>
      </c>
      <c r="F60" s="52"/>
      <c r="G60" s="39">
        <f t="shared" si="35"/>
        <v>22</v>
      </c>
      <c r="H60" s="4">
        <f>'1.火电空间'!E24</f>
        <v>1552.5</v>
      </c>
      <c r="I60" s="19">
        <v>348.43067799999994</v>
      </c>
      <c r="J60" s="3">
        <v>2</v>
      </c>
      <c r="K60" s="6">
        <f>'1.火电空间'!B24</f>
        <v>9343.5</v>
      </c>
      <c r="L60" s="44"/>
      <c r="M60" s="55"/>
      <c r="N60" s="4"/>
      <c r="O60">
        <f t="shared" si="30"/>
        <v>6052.5</v>
      </c>
      <c r="P60">
        <f t="shared" si="31"/>
        <v>2250</v>
      </c>
      <c r="Q60" s="60">
        <f t="shared" si="32"/>
        <v>0</v>
      </c>
      <c r="R60" s="61">
        <v>1041</v>
      </c>
      <c r="S60" s="61">
        <v>0</v>
      </c>
      <c r="T60" s="61">
        <v>0</v>
      </c>
      <c r="U60" s="61">
        <v>2088</v>
      </c>
      <c r="V60" s="61">
        <v>3627.75</v>
      </c>
      <c r="W60" s="61">
        <v>3627.75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>
        <f t="shared" si="33"/>
        <v>9343.5</v>
      </c>
      <c r="AI60">
        <f t="shared" si="34"/>
        <v>9343.5</v>
      </c>
    </row>
    <row r="61" spans="1:35" ht="16">
      <c r="A61" s="4">
        <f>'  4. 排序后报价'!A41</f>
        <v>24</v>
      </c>
      <c r="B61" s="4">
        <f>'  4. 排序后报价'!B41</f>
        <v>300</v>
      </c>
      <c r="C61" s="4">
        <f>'  4. 排序后报价'!C41</f>
        <v>377.30243500000006</v>
      </c>
      <c r="D61" s="4">
        <f>'  4. 排序后报价'!D41</f>
        <v>562.5</v>
      </c>
      <c r="E61" s="4">
        <f>'  4. 排序后报价'!E41</f>
        <v>4500</v>
      </c>
      <c r="F61" s="52"/>
      <c r="G61">
        <f t="shared" si="35"/>
        <v>23</v>
      </c>
      <c r="H61" s="4">
        <f>'1.火电空间'!E25</f>
        <v>1330.5</v>
      </c>
      <c r="I61" s="19">
        <v>348.43067799999994</v>
      </c>
      <c r="J61" s="3">
        <v>2</v>
      </c>
      <c r="K61" s="6">
        <f>'1.火电空间'!B25</f>
        <v>9139.5</v>
      </c>
      <c r="L61" s="55"/>
      <c r="M61" s="43"/>
      <c r="N61" s="4"/>
      <c r="O61">
        <f t="shared" si="30"/>
        <v>5830.5</v>
      </c>
      <c r="P61">
        <f t="shared" si="31"/>
        <v>2250</v>
      </c>
      <c r="Q61" s="60">
        <f t="shared" si="32"/>
        <v>0</v>
      </c>
      <c r="R61" s="61">
        <v>1059</v>
      </c>
      <c r="S61" s="61">
        <v>0</v>
      </c>
      <c r="T61" s="61">
        <v>0</v>
      </c>
      <c r="U61" s="61">
        <v>2052</v>
      </c>
      <c r="V61" s="61">
        <v>3543.75</v>
      </c>
      <c r="W61" s="61">
        <v>3543.75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>
        <f t="shared" si="33"/>
        <v>9139.5</v>
      </c>
      <c r="AI61">
        <f t="shared" si="34"/>
        <v>9139.5</v>
      </c>
    </row>
    <row r="62" spans="1:35">
      <c r="A62" s="4">
        <f>'  4. 排序后报价'!A42</f>
        <v>25</v>
      </c>
      <c r="B62" s="4">
        <f>'  4. 排序后报价'!B42</f>
        <v>600</v>
      </c>
      <c r="C62" s="4">
        <f>'  4. 排序后报价'!C42</f>
        <v>381.78417999999999</v>
      </c>
      <c r="D62" s="4">
        <f>'  4. 排序后报价'!D42</f>
        <v>1125</v>
      </c>
      <c r="E62" s="4">
        <f>'  4. 排序后报价'!E42</f>
        <v>5625</v>
      </c>
      <c r="H62" s="54" t="s">
        <v>202</v>
      </c>
      <c r="I62" s="16">
        <f t="shared" ref="I62" si="36">AVERAGE(I38:I61)</f>
        <v>344.95635487499982</v>
      </c>
      <c r="L62" s="56"/>
    </row>
    <row r="63" spans="1:35">
      <c r="A63" s="4">
        <f>'  4. 排序后报价'!A43</f>
        <v>26</v>
      </c>
      <c r="B63" s="4">
        <f>'  4. 排序后报价'!B43</f>
        <v>300</v>
      </c>
      <c r="C63" s="4">
        <f>'  4. 排序后报价'!C43</f>
        <v>388.79132650000003</v>
      </c>
      <c r="D63" s="4">
        <f>'  4. 排序后报价'!D43</f>
        <v>562.5</v>
      </c>
      <c r="E63" s="4">
        <f>'  4. 排序后报价'!E43</f>
        <v>6187.5</v>
      </c>
    </row>
    <row r="64" spans="1:35">
      <c r="A64" s="4">
        <f>'  4. 排序后报价'!A44</f>
        <v>27</v>
      </c>
      <c r="B64" s="4">
        <f>'  4. 排序后报价'!B44</f>
        <v>300</v>
      </c>
      <c r="C64" s="4">
        <f>'  4. 排序后报价'!C44</f>
        <v>400.28021800000005</v>
      </c>
      <c r="D64" s="4">
        <f>'  4. 排序后报价'!D44</f>
        <v>562.5</v>
      </c>
      <c r="E64" s="4">
        <f>'  4. 排序后报价'!E44</f>
        <v>6750</v>
      </c>
    </row>
    <row r="66" spans="3:45" ht="17">
      <c r="C66" s="21"/>
      <c r="D66" s="21"/>
      <c r="E66" s="21"/>
      <c r="F66" s="21"/>
      <c r="H66" s="65" t="s">
        <v>203</v>
      </c>
    </row>
    <row r="67" spans="3:45" ht="17">
      <c r="C67" s="4"/>
      <c r="D67" s="6"/>
      <c r="E67" s="4"/>
      <c r="F67" s="6"/>
      <c r="H67" s="65" t="s">
        <v>204</v>
      </c>
    </row>
    <row r="68" spans="3:45" ht="17">
      <c r="C68" s="4"/>
      <c r="D68" s="6"/>
      <c r="E68" s="4"/>
      <c r="F68" s="6"/>
      <c r="H68" s="65" t="s">
        <v>205</v>
      </c>
    </row>
    <row r="69" spans="3:45">
      <c r="C69" s="4"/>
      <c r="D69" s="6"/>
      <c r="E69" s="4"/>
      <c r="F69" s="6"/>
      <c r="M69" s="4" t="str">
        <f>'1.火电空间'!A27</f>
        <v>火电机组</v>
      </c>
      <c r="N69" s="4" t="str">
        <f>'1.火电空间'!B27</f>
        <v>容量</v>
      </c>
      <c r="P69" s="5" t="s">
        <v>2</v>
      </c>
      <c r="Q69" s="5" t="s">
        <v>3</v>
      </c>
      <c r="R69" s="5" t="s">
        <v>4</v>
      </c>
      <c r="S69" s="5" t="s">
        <v>169</v>
      </c>
      <c r="T69" s="5" t="s">
        <v>5</v>
      </c>
      <c r="U69" s="5" t="s">
        <v>170</v>
      </c>
    </row>
    <row r="70" spans="3:45" ht="16">
      <c r="C70" s="4"/>
      <c r="D70" s="6"/>
      <c r="E70" s="4"/>
      <c r="F70" s="6"/>
      <c r="M70" s="4" t="str">
        <f>'1.火电空间'!A28</f>
        <v>G1</v>
      </c>
      <c r="N70" s="22">
        <f>'1.火电空间'!B28</f>
        <v>600</v>
      </c>
      <c r="P70" s="5" t="s">
        <v>15</v>
      </c>
      <c r="Q70" s="5">
        <f>'1.火电空间'!B41</f>
        <v>1</v>
      </c>
      <c r="R70" s="5" t="s">
        <v>16</v>
      </c>
      <c r="S70" s="5">
        <f>'1.火电空间'!D41</f>
        <v>600</v>
      </c>
      <c r="T70" s="5">
        <f>'1.火电空间'!E41</f>
        <v>15</v>
      </c>
      <c r="U70" s="5">
        <f>'1.火电空间'!F41</f>
        <v>9000</v>
      </c>
    </row>
    <row r="71" spans="3:45" ht="16">
      <c r="C71" s="21"/>
      <c r="D71" s="21"/>
      <c r="E71" s="21"/>
      <c r="F71" s="21"/>
      <c r="M71" s="4" t="str">
        <f>'1.火电空间'!A29</f>
        <v>G2</v>
      </c>
      <c r="N71" s="22">
        <f>'1.火电空间'!B29</f>
        <v>300</v>
      </c>
      <c r="P71" s="5" t="s">
        <v>17</v>
      </c>
      <c r="Q71" s="5">
        <f>'1.火电空间'!B42</f>
        <v>3</v>
      </c>
      <c r="R71" s="5" t="s">
        <v>16</v>
      </c>
      <c r="S71" s="5">
        <f>'1.火电空间'!D42</f>
        <v>300</v>
      </c>
      <c r="T71" s="5">
        <f>'1.火电空间'!E42</f>
        <v>15</v>
      </c>
      <c r="U71" s="5">
        <f>'1.火电空间'!F42</f>
        <v>4500</v>
      </c>
    </row>
    <row r="72" spans="3:45" ht="16">
      <c r="C72" s="4"/>
      <c r="D72" s="4"/>
      <c r="E72" s="4"/>
      <c r="F72" s="6"/>
      <c r="M72" s="4">
        <f>'1.火电空间'!A30</f>
        <v>0</v>
      </c>
      <c r="N72" s="22">
        <f>'1.火电空间'!B30</f>
        <v>0</v>
      </c>
      <c r="P72" s="5" t="s">
        <v>18</v>
      </c>
      <c r="Q72" s="5">
        <f>'1.火电空间'!B43</f>
        <v>4</v>
      </c>
      <c r="R72" s="5" t="s">
        <v>20</v>
      </c>
      <c r="S72" s="5">
        <f>'1.火电空间'!D43</f>
        <v>200</v>
      </c>
      <c r="T72" s="5">
        <f>'1.火电空间'!E43</f>
        <v>15</v>
      </c>
      <c r="U72" s="5">
        <f>'1.火电空间'!F43</f>
        <v>3000</v>
      </c>
    </row>
    <row r="73" spans="3:45">
      <c r="C73" s="30"/>
      <c r="D73" s="30"/>
      <c r="E73" s="30"/>
      <c r="F73" s="27"/>
      <c r="M73" s="4" t="str">
        <f>'1.火电空间'!A31</f>
        <v>总容量</v>
      </c>
      <c r="N73" s="4">
        <f>'1.火电空间'!B31</f>
        <v>900</v>
      </c>
      <c r="P73" s="5" t="s">
        <v>19</v>
      </c>
      <c r="Q73" s="5">
        <f>'1.火电空间'!B44</f>
        <v>0</v>
      </c>
      <c r="R73" s="5" t="s">
        <v>20</v>
      </c>
      <c r="S73" s="5">
        <f>'1.火电空间'!D44</f>
        <v>0</v>
      </c>
      <c r="T73" s="5">
        <f>'1.火电空间'!E44</f>
        <v>0</v>
      </c>
      <c r="U73" s="5">
        <f>'1.火电空间'!F44</f>
        <v>0</v>
      </c>
    </row>
    <row r="74" spans="3:45" ht="16">
      <c r="C74" s="31"/>
      <c r="D74" s="31"/>
      <c r="E74" s="31"/>
      <c r="F74" s="32"/>
      <c r="M74" s="4" t="str">
        <f>'1.火电空间'!A32</f>
        <v>数量</v>
      </c>
      <c r="N74" s="22">
        <f>'1.火电空间'!B32</f>
        <v>15</v>
      </c>
      <c r="P74" s="5" t="s">
        <v>21</v>
      </c>
      <c r="Q74" s="5">
        <f>'1.火电空间'!B45</f>
        <v>0</v>
      </c>
      <c r="R74" s="5" t="s">
        <v>20</v>
      </c>
      <c r="S74" s="5">
        <f>'1.火电空间'!D45</f>
        <v>0</v>
      </c>
      <c r="T74" s="5">
        <f>'1.火电空间'!E45</f>
        <v>0</v>
      </c>
      <c r="U74" s="5">
        <f>'1.火电空间'!F45</f>
        <v>0</v>
      </c>
    </row>
    <row r="75" spans="3:45" ht="16">
      <c r="C75" s="4"/>
      <c r="D75" s="4"/>
      <c r="E75" s="4"/>
      <c r="F75" s="6"/>
      <c r="M75" s="4" t="str">
        <f>'1.火电空间'!A33</f>
        <v>最小出力系数</v>
      </c>
      <c r="N75" s="22">
        <f>'1.火电空间'!B33</f>
        <v>0.5</v>
      </c>
      <c r="P75" s="5" t="s">
        <v>22</v>
      </c>
      <c r="Q75" s="5">
        <f>'1.火电空间'!B46</f>
        <v>0</v>
      </c>
      <c r="R75" s="5" t="s">
        <v>16</v>
      </c>
      <c r="S75" s="5">
        <f>'1.火电空间'!D46</f>
        <v>0</v>
      </c>
      <c r="T75" s="5">
        <f>'1.火电空间'!E46</f>
        <v>0</v>
      </c>
      <c r="U75" s="5">
        <f>'1.火电空间'!F46</f>
        <v>0</v>
      </c>
    </row>
    <row r="76" spans="3:45" ht="16">
      <c r="C76" s="21"/>
      <c r="D76" s="21"/>
      <c r="E76" s="21"/>
      <c r="F76" s="21"/>
    </row>
    <row r="77" spans="3:45">
      <c r="C77" s="33"/>
      <c r="D77" s="33"/>
      <c r="E77" s="33"/>
      <c r="F77" s="34"/>
      <c r="P77" s="4" t="s">
        <v>206</v>
      </c>
      <c r="Q77" s="4" t="s">
        <v>3</v>
      </c>
    </row>
    <row r="78" spans="3:45">
      <c r="C78" s="31"/>
      <c r="D78" s="31"/>
      <c r="E78" s="31"/>
      <c r="F78" s="32"/>
      <c r="P78" s="4" t="str">
        <f>'1.火电空间'!A50</f>
        <v>D1</v>
      </c>
      <c r="Q78" s="4">
        <f>'1.火电空间'!B50</f>
        <v>5</v>
      </c>
      <c r="V78">
        <f>'0.输入区'!G55</f>
        <v>1932</v>
      </c>
      <c r="W78">
        <f>'0.输入区'!H55</f>
        <v>1923</v>
      </c>
      <c r="X78">
        <f>'0.输入区'!I55</f>
        <v>1911</v>
      </c>
      <c r="Y78">
        <f>'0.输入区'!J55</f>
        <v>1908</v>
      </c>
      <c r="Z78">
        <f>'0.输入区'!K55</f>
        <v>1920</v>
      </c>
      <c r="AA78">
        <f>'0.输入区'!L55</f>
        <v>1950</v>
      </c>
      <c r="AB78">
        <f>'0.输入区'!M55</f>
        <v>1983</v>
      </c>
      <c r="AC78">
        <f>'0.输入区'!N55</f>
        <v>2004</v>
      </c>
      <c r="AD78">
        <f>'0.输入区'!O55</f>
        <v>2016</v>
      </c>
      <c r="AE78">
        <f>'0.输入区'!P55</f>
        <v>2022</v>
      </c>
      <c r="AF78">
        <f>'0.输入区'!Q55</f>
        <v>2022</v>
      </c>
      <c r="AG78">
        <f>'0.输入区'!R55</f>
        <v>2010</v>
      </c>
      <c r="AH78">
        <f>'0.输入区'!S55</f>
        <v>2001</v>
      </c>
      <c r="AI78">
        <f>'0.输入区'!T55</f>
        <v>2007</v>
      </c>
      <c r="AJ78">
        <f>'0.输入区'!U55</f>
        <v>2031</v>
      </c>
      <c r="AK78">
        <f>'0.输入区'!V55</f>
        <v>2070</v>
      </c>
      <c r="AL78">
        <f>'0.输入区'!W55</f>
        <v>2121</v>
      </c>
      <c r="AM78">
        <f>'0.输入区'!X55</f>
        <v>2175</v>
      </c>
      <c r="AN78">
        <f>'0.输入区'!Y55</f>
        <v>2208</v>
      </c>
      <c r="AO78">
        <f>'0.输入区'!Z55</f>
        <v>2208</v>
      </c>
      <c r="AP78">
        <f>'0.输入区'!AA55</f>
        <v>2184</v>
      </c>
      <c r="AQ78">
        <f>'0.输入区'!AB55</f>
        <v>2139</v>
      </c>
      <c r="AR78">
        <f>'0.输入区'!AC55</f>
        <v>2088</v>
      </c>
      <c r="AS78">
        <f>'0.输入区'!AD55</f>
        <v>2052</v>
      </c>
    </row>
    <row r="79" spans="3:45">
      <c r="C79" s="4"/>
      <c r="D79" s="4"/>
      <c r="E79" s="4"/>
      <c r="F79" s="6"/>
      <c r="P79" s="4" t="str">
        <f>'1.火电空间'!A51</f>
        <v>D2</v>
      </c>
      <c r="Q79" s="4">
        <f>'1.火电空间'!B51</f>
        <v>2</v>
      </c>
      <c r="V79">
        <f>'0.输入区'!G56</f>
        <v>3517.5</v>
      </c>
      <c r="W79">
        <f>'0.输入区'!H56</f>
        <v>3533.25</v>
      </c>
      <c r="X79">
        <f>'0.输入区'!I56</f>
        <v>3543.75</v>
      </c>
      <c r="Y79">
        <f>'0.输入区'!J56</f>
        <v>3549</v>
      </c>
      <c r="Z79">
        <f>'0.输入区'!K56</f>
        <v>3554.25</v>
      </c>
      <c r="AA79">
        <f>'0.输入区'!L56</f>
        <v>3564.75</v>
      </c>
      <c r="AB79">
        <f>'0.输入区'!M56</f>
        <v>3559.5</v>
      </c>
      <c r="AC79">
        <f>'0.输入区'!N56</f>
        <v>3538.5</v>
      </c>
      <c r="AD79">
        <f>'0.输入区'!O56</f>
        <v>3533.25</v>
      </c>
      <c r="AE79">
        <f>'0.输入区'!P56</f>
        <v>3538.5</v>
      </c>
      <c r="AF79">
        <f>'0.输入区'!Q56</f>
        <v>3538.5</v>
      </c>
      <c r="AG79">
        <f>'0.输入区'!R56</f>
        <v>3517.5</v>
      </c>
      <c r="AH79">
        <f>'0.输入区'!S56</f>
        <v>3501.75</v>
      </c>
      <c r="AI79">
        <f>'0.输入区'!T56</f>
        <v>3512.25</v>
      </c>
      <c r="AJ79">
        <f>'0.输入区'!U56</f>
        <v>3554.25</v>
      </c>
      <c r="AK79">
        <f>'0.输入区'!V56</f>
        <v>3622.5</v>
      </c>
      <c r="AL79">
        <f>'0.输入区'!W56</f>
        <v>3717</v>
      </c>
      <c r="AM79">
        <f>'0.输入区'!X56</f>
        <v>3806.25</v>
      </c>
      <c r="AN79">
        <f>'0.输入区'!Y56</f>
        <v>3864</v>
      </c>
      <c r="AO79">
        <f>'0.输入区'!Z56</f>
        <v>3874.5</v>
      </c>
      <c r="AP79">
        <f>'0.输入区'!AA56</f>
        <v>3832.5</v>
      </c>
      <c r="AQ79">
        <f>'0.输入区'!AB56</f>
        <v>3743.25</v>
      </c>
      <c r="AR79">
        <f>'0.输入区'!AC56</f>
        <v>3627.75</v>
      </c>
      <c r="AS79">
        <f>'0.输入区'!AD56</f>
        <v>3543.75</v>
      </c>
    </row>
    <row r="80" spans="3:45">
      <c r="C80" s="4"/>
      <c r="D80" s="4"/>
      <c r="E80" s="4"/>
      <c r="F80" s="6"/>
      <c r="P80" s="4" t="str">
        <f>'1.火电空间'!A52</f>
        <v>D3</v>
      </c>
      <c r="Q80" s="4">
        <f>'1.火电空间'!B52</f>
        <v>3</v>
      </c>
      <c r="V80">
        <f>'0.输入区'!G57</f>
        <v>3517.5</v>
      </c>
      <c r="W80">
        <f>'0.输入区'!H57</f>
        <v>3533.25</v>
      </c>
      <c r="X80">
        <f>'0.输入区'!I57</f>
        <v>3543.75</v>
      </c>
      <c r="Y80">
        <f>'0.输入区'!J57</f>
        <v>3549</v>
      </c>
      <c r="Z80">
        <f>'0.输入区'!K57</f>
        <v>3554.25</v>
      </c>
      <c r="AA80">
        <f>'0.输入区'!L57</f>
        <v>3564.75</v>
      </c>
      <c r="AB80">
        <f>'0.输入区'!M57</f>
        <v>3559.5</v>
      </c>
      <c r="AC80">
        <f>'0.输入区'!N57</f>
        <v>3538.5</v>
      </c>
      <c r="AD80">
        <f>'0.输入区'!O57</f>
        <v>3533.25</v>
      </c>
      <c r="AE80">
        <f>'0.输入区'!P57</f>
        <v>3538.5</v>
      </c>
      <c r="AF80">
        <f>'0.输入区'!Q57</f>
        <v>3538.5</v>
      </c>
      <c r="AG80">
        <f>'0.输入区'!R57</f>
        <v>3517.5</v>
      </c>
      <c r="AH80">
        <f>'0.输入区'!S57</f>
        <v>3501.75</v>
      </c>
      <c r="AI80">
        <f>'0.输入区'!T57</f>
        <v>3512.25</v>
      </c>
      <c r="AJ80">
        <f>'0.输入区'!U57</f>
        <v>3554.25</v>
      </c>
      <c r="AK80">
        <f>'0.输入区'!V57</f>
        <v>3622.5</v>
      </c>
      <c r="AL80">
        <f>'0.输入区'!W57</f>
        <v>3717</v>
      </c>
      <c r="AM80">
        <f>'0.输入区'!X57</f>
        <v>3806.25</v>
      </c>
      <c r="AN80">
        <f>'0.输入区'!Y57</f>
        <v>3864</v>
      </c>
      <c r="AO80">
        <f>'0.输入区'!Z57</f>
        <v>3874.5</v>
      </c>
      <c r="AP80">
        <f>'0.输入区'!AA57</f>
        <v>3832.5</v>
      </c>
      <c r="AQ80">
        <f>'0.输入区'!AB57</f>
        <v>3743.25</v>
      </c>
      <c r="AR80">
        <f>'0.输入区'!AC57</f>
        <v>3627.75</v>
      </c>
      <c r="AS80">
        <f>'0.输入区'!AD57</f>
        <v>3543.75</v>
      </c>
    </row>
    <row r="81" spans="2:45">
      <c r="P81" s="4">
        <f>'1.火电空间'!A53</f>
        <v>0</v>
      </c>
      <c r="Q81" s="4">
        <f>'1.火电空间'!B53</f>
        <v>0</v>
      </c>
      <c r="V81">
        <f>'0.输入区'!G58</f>
        <v>0</v>
      </c>
      <c r="W81">
        <f>'0.输入区'!H58</f>
        <v>0</v>
      </c>
      <c r="X81">
        <f>'0.输入区'!I58</f>
        <v>0</v>
      </c>
      <c r="Y81">
        <f>'0.输入区'!J58</f>
        <v>0</v>
      </c>
      <c r="Z81">
        <f>'0.输入区'!K58</f>
        <v>0</v>
      </c>
      <c r="AA81">
        <f>'0.输入区'!L58</f>
        <v>0</v>
      </c>
      <c r="AB81">
        <f>'0.输入区'!M58</f>
        <v>0</v>
      </c>
      <c r="AC81">
        <f>'0.输入区'!N58</f>
        <v>0</v>
      </c>
      <c r="AD81">
        <f>'0.输入区'!O58</f>
        <v>0</v>
      </c>
      <c r="AE81">
        <f>'0.输入区'!P58</f>
        <v>0</v>
      </c>
      <c r="AF81">
        <f>'0.输入区'!Q58</f>
        <v>0</v>
      </c>
      <c r="AG81">
        <f>'0.输入区'!R58</f>
        <v>0</v>
      </c>
      <c r="AH81">
        <f>'0.输入区'!S58</f>
        <v>0</v>
      </c>
      <c r="AI81">
        <f>'0.输入区'!T58</f>
        <v>0</v>
      </c>
      <c r="AJ81">
        <f>'0.输入区'!U58</f>
        <v>0</v>
      </c>
      <c r="AK81">
        <f>'0.输入区'!V58</f>
        <v>0</v>
      </c>
      <c r="AL81">
        <f>'0.输入区'!W58</f>
        <v>0</v>
      </c>
      <c r="AM81">
        <f>'0.输入区'!X58</f>
        <v>0</v>
      </c>
      <c r="AN81">
        <f>'0.输入区'!Y58</f>
        <v>0</v>
      </c>
      <c r="AO81">
        <f>'0.输入区'!Z58</f>
        <v>0</v>
      </c>
      <c r="AP81">
        <f>'0.输入区'!AA58</f>
        <v>0</v>
      </c>
      <c r="AQ81">
        <f>'0.输入区'!AB58</f>
        <v>0</v>
      </c>
      <c r="AR81">
        <f>'0.输入区'!AC58</f>
        <v>0</v>
      </c>
      <c r="AS81">
        <f>'0.输入区'!AD58</f>
        <v>0</v>
      </c>
    </row>
    <row r="82" spans="2:45">
      <c r="P82" s="4" t="e">
        <f>'1.火电空间'!A54</f>
        <v>#REF!</v>
      </c>
      <c r="Q82" s="4" t="e">
        <f>'1.火电空间'!B54</f>
        <v>#REF!</v>
      </c>
      <c r="V82">
        <f>'0.输入区'!G59</f>
        <v>0</v>
      </c>
      <c r="W82">
        <f>'0.输入区'!H59</f>
        <v>0</v>
      </c>
      <c r="X82">
        <f>'0.输入区'!I59</f>
        <v>0</v>
      </c>
      <c r="Y82">
        <f>'0.输入区'!J59</f>
        <v>0</v>
      </c>
      <c r="Z82">
        <f>'0.输入区'!K59</f>
        <v>0</v>
      </c>
      <c r="AA82">
        <f>'0.输入区'!L59</f>
        <v>0</v>
      </c>
      <c r="AB82">
        <f>'0.输入区'!M59</f>
        <v>0</v>
      </c>
      <c r="AC82">
        <f>'0.输入区'!N59</f>
        <v>0</v>
      </c>
      <c r="AD82">
        <f>'0.输入区'!O59</f>
        <v>0</v>
      </c>
      <c r="AE82">
        <f>'0.输入区'!P59</f>
        <v>0</v>
      </c>
      <c r="AF82">
        <f>'0.输入区'!Q59</f>
        <v>0</v>
      </c>
      <c r="AG82">
        <f>'0.输入区'!R59</f>
        <v>0</v>
      </c>
      <c r="AH82">
        <f>'0.输入区'!S59</f>
        <v>0</v>
      </c>
      <c r="AI82">
        <f>'0.输入区'!T59</f>
        <v>0</v>
      </c>
      <c r="AJ82">
        <f>'0.输入区'!U59</f>
        <v>0</v>
      </c>
      <c r="AK82">
        <f>'0.输入区'!V59</f>
        <v>0</v>
      </c>
      <c r="AL82">
        <f>'0.输入区'!W59</f>
        <v>0</v>
      </c>
      <c r="AM82">
        <f>'0.输入区'!X59</f>
        <v>0</v>
      </c>
      <c r="AN82">
        <f>'0.输入区'!Y59</f>
        <v>0</v>
      </c>
      <c r="AO82">
        <f>'0.输入区'!Z59</f>
        <v>0</v>
      </c>
      <c r="AP82">
        <f>'0.输入区'!AA59</f>
        <v>0</v>
      </c>
      <c r="AQ82">
        <f>'0.输入区'!AB59</f>
        <v>0</v>
      </c>
      <c r="AR82">
        <f>'0.输入区'!AC59</f>
        <v>0</v>
      </c>
      <c r="AS82">
        <f>'0.输入区'!AD59</f>
        <v>0</v>
      </c>
    </row>
    <row r="83" spans="2:45">
      <c r="J83" s="3">
        <f>G93+J93</f>
        <v>1158</v>
      </c>
      <c r="K83">
        <f>J83+H89*0.5</f>
        <v>5658</v>
      </c>
      <c r="L83">
        <f>I89*0.5</f>
        <v>2250</v>
      </c>
      <c r="P83" s="4" t="e">
        <f>'1.火电空间'!A55</f>
        <v>#REF!</v>
      </c>
      <c r="Q83" s="4" t="e">
        <f>'1.火电空间'!B55</f>
        <v>#REF!</v>
      </c>
      <c r="V83">
        <f>'0.输入区'!G60</f>
        <v>0</v>
      </c>
      <c r="W83">
        <f>'0.输入区'!H60</f>
        <v>0</v>
      </c>
      <c r="X83">
        <f>'0.输入区'!I60</f>
        <v>0</v>
      </c>
      <c r="Y83">
        <f>'0.输入区'!J60</f>
        <v>0</v>
      </c>
      <c r="Z83">
        <f>'0.输入区'!K60</f>
        <v>0</v>
      </c>
      <c r="AA83">
        <f>'0.输入区'!L60</f>
        <v>0</v>
      </c>
      <c r="AB83">
        <f>'0.输入区'!M60</f>
        <v>0</v>
      </c>
      <c r="AC83">
        <f>'0.输入区'!N60</f>
        <v>0</v>
      </c>
      <c r="AD83">
        <f>'0.输入区'!O60</f>
        <v>0</v>
      </c>
      <c r="AE83">
        <f>'0.输入区'!P60</f>
        <v>0</v>
      </c>
      <c r="AF83">
        <f>'0.输入区'!Q60</f>
        <v>0</v>
      </c>
      <c r="AG83">
        <f>'0.输入区'!R60</f>
        <v>0</v>
      </c>
      <c r="AH83">
        <f>'0.输入区'!S60</f>
        <v>0</v>
      </c>
      <c r="AI83">
        <f>'0.输入区'!T60</f>
        <v>0</v>
      </c>
      <c r="AJ83">
        <f>'0.输入区'!U60</f>
        <v>0</v>
      </c>
      <c r="AK83">
        <f>'0.输入区'!V60</f>
        <v>0</v>
      </c>
      <c r="AL83">
        <f>'0.输入区'!W60</f>
        <v>0</v>
      </c>
      <c r="AM83">
        <f>'0.输入区'!X60</f>
        <v>0</v>
      </c>
      <c r="AN83">
        <f>'0.输入区'!Y60</f>
        <v>0</v>
      </c>
      <c r="AO83">
        <f>'0.输入区'!Z60</f>
        <v>0</v>
      </c>
      <c r="AP83">
        <f>'0.输入区'!AA60</f>
        <v>0</v>
      </c>
      <c r="AQ83">
        <f>'0.输入区'!AB60</f>
        <v>0</v>
      </c>
      <c r="AR83">
        <f>'0.输入区'!AC60</f>
        <v>0</v>
      </c>
      <c r="AS83">
        <f>'0.输入区'!AD60</f>
        <v>0</v>
      </c>
    </row>
    <row r="84" spans="2:45">
      <c r="P84" s="4" t="e">
        <f>'1.火电空间'!A56</f>
        <v>#REF!</v>
      </c>
      <c r="Q84" s="4" t="e">
        <f>'1.火电空间'!B56</f>
        <v>#REF!</v>
      </c>
      <c r="V84">
        <f>'0.输入区'!G61</f>
        <v>0</v>
      </c>
      <c r="W84">
        <f>'0.输入区'!H61</f>
        <v>0</v>
      </c>
      <c r="X84">
        <f>'0.输入区'!I61</f>
        <v>0</v>
      </c>
      <c r="Y84">
        <f>'0.输入区'!J61</f>
        <v>0</v>
      </c>
      <c r="Z84">
        <f>'0.输入区'!K61</f>
        <v>0</v>
      </c>
      <c r="AA84">
        <f>'0.输入区'!L61</f>
        <v>0</v>
      </c>
      <c r="AB84">
        <f>'0.输入区'!M61</f>
        <v>0</v>
      </c>
      <c r="AC84">
        <f>'0.输入区'!N61</f>
        <v>0</v>
      </c>
      <c r="AD84">
        <f>'0.输入区'!O61</f>
        <v>0</v>
      </c>
      <c r="AE84">
        <f>'0.输入区'!P61</f>
        <v>0</v>
      </c>
      <c r="AF84">
        <f>'0.输入区'!Q61</f>
        <v>0</v>
      </c>
      <c r="AG84">
        <f>'0.输入区'!R61</f>
        <v>0</v>
      </c>
      <c r="AH84">
        <f>'0.输入区'!S61</f>
        <v>0</v>
      </c>
      <c r="AI84">
        <f>'0.输入区'!T61</f>
        <v>0</v>
      </c>
      <c r="AJ84">
        <f>'0.输入区'!U61</f>
        <v>0</v>
      </c>
      <c r="AK84">
        <f>'0.输入区'!V61</f>
        <v>0</v>
      </c>
      <c r="AL84">
        <f>'0.输入区'!W61</f>
        <v>0</v>
      </c>
      <c r="AM84">
        <f>'0.输入区'!X61</f>
        <v>0</v>
      </c>
      <c r="AN84">
        <f>'0.输入区'!Y61</f>
        <v>0</v>
      </c>
      <c r="AO84">
        <f>'0.输入区'!Z61</f>
        <v>0</v>
      </c>
      <c r="AP84">
        <f>'0.输入区'!AA61</f>
        <v>0</v>
      </c>
      <c r="AQ84">
        <f>'0.输入区'!AB61</f>
        <v>0</v>
      </c>
      <c r="AR84">
        <f>'0.输入区'!AC61</f>
        <v>0</v>
      </c>
      <c r="AS84">
        <f>'0.输入区'!AD61</f>
        <v>0</v>
      </c>
    </row>
    <row r="85" spans="2:45">
      <c r="P85" s="4" t="e">
        <f>'1.火电空间'!A57</f>
        <v>#REF!</v>
      </c>
      <c r="Q85" s="4" t="e">
        <f>'1.火电空间'!B57</f>
        <v>#REF!</v>
      </c>
      <c r="V85">
        <f>'0.输入区'!G62</f>
        <v>0</v>
      </c>
      <c r="W85">
        <f>'0.输入区'!H62</f>
        <v>0</v>
      </c>
      <c r="X85">
        <f>'0.输入区'!I62</f>
        <v>0</v>
      </c>
      <c r="Y85">
        <f>'0.输入区'!J62</f>
        <v>0</v>
      </c>
      <c r="Z85">
        <f>'0.输入区'!K62</f>
        <v>0</v>
      </c>
      <c r="AA85">
        <f>'0.输入区'!L62</f>
        <v>0</v>
      </c>
      <c r="AB85">
        <f>'0.输入区'!M62</f>
        <v>0</v>
      </c>
      <c r="AC85">
        <f>'0.输入区'!N62</f>
        <v>0</v>
      </c>
      <c r="AD85">
        <f>'0.输入区'!O62</f>
        <v>0</v>
      </c>
      <c r="AE85">
        <f>'0.输入区'!P62</f>
        <v>0</v>
      </c>
      <c r="AF85">
        <f>'0.输入区'!Q62</f>
        <v>0</v>
      </c>
      <c r="AG85">
        <f>'0.输入区'!R62</f>
        <v>0</v>
      </c>
      <c r="AH85">
        <f>'0.输入区'!S62</f>
        <v>0</v>
      </c>
      <c r="AI85">
        <f>'0.输入区'!T62</f>
        <v>0</v>
      </c>
      <c r="AJ85">
        <f>'0.输入区'!U62</f>
        <v>0</v>
      </c>
      <c r="AK85">
        <f>'0.输入区'!V62</f>
        <v>0</v>
      </c>
      <c r="AL85">
        <f>'0.输入区'!W62</f>
        <v>0</v>
      </c>
      <c r="AM85">
        <f>'0.输入区'!X62</f>
        <v>0</v>
      </c>
      <c r="AN85">
        <f>'0.输入区'!Y62</f>
        <v>0</v>
      </c>
      <c r="AO85">
        <f>'0.输入区'!Z62</f>
        <v>0</v>
      </c>
      <c r="AP85">
        <f>'0.输入区'!AA62</f>
        <v>0</v>
      </c>
      <c r="AQ85">
        <f>'0.输入区'!AB62</f>
        <v>0</v>
      </c>
      <c r="AR85">
        <f>'0.输入区'!AC62</f>
        <v>0</v>
      </c>
      <c r="AS85">
        <f>'0.输入区'!AD62</f>
        <v>0</v>
      </c>
    </row>
    <row r="86" spans="2:45">
      <c r="G86" s="4" t="s">
        <v>162</v>
      </c>
      <c r="H86" s="4" t="s">
        <v>15</v>
      </c>
      <c r="I86" s="4" t="s">
        <v>17</v>
      </c>
      <c r="J86" s="29" t="s">
        <v>18</v>
      </c>
      <c r="K86" s="52" t="s">
        <v>167</v>
      </c>
      <c r="L86" s="4" t="s">
        <v>5</v>
      </c>
      <c r="M86" s="4" t="s">
        <v>8</v>
      </c>
      <c r="P86" s="4" t="e">
        <f>'1.火电空间'!A58</f>
        <v>#REF!</v>
      </c>
      <c r="Q86" s="4" t="e">
        <f>'1.火电空间'!B58</f>
        <v>#REF!</v>
      </c>
      <c r="V86">
        <f>'0.输入区'!G63</f>
        <v>0</v>
      </c>
      <c r="W86">
        <f>'0.输入区'!H63</f>
        <v>0</v>
      </c>
      <c r="X86">
        <f>'0.输入区'!I63</f>
        <v>0</v>
      </c>
      <c r="Y86">
        <f>'0.输入区'!J63</f>
        <v>0</v>
      </c>
      <c r="Z86">
        <f>'0.输入区'!K63</f>
        <v>0</v>
      </c>
      <c r="AA86">
        <f>'0.输入区'!L63</f>
        <v>0</v>
      </c>
      <c r="AB86">
        <f>'0.输入区'!M63</f>
        <v>0</v>
      </c>
      <c r="AC86">
        <f>'0.输入区'!N63</f>
        <v>0</v>
      </c>
      <c r="AD86">
        <f>'0.输入区'!O63</f>
        <v>0</v>
      </c>
      <c r="AE86">
        <f>'0.输入区'!P63</f>
        <v>0</v>
      </c>
      <c r="AF86">
        <f>'0.输入区'!Q63</f>
        <v>0</v>
      </c>
      <c r="AG86">
        <f>'0.输入区'!R63</f>
        <v>0</v>
      </c>
      <c r="AH86">
        <f>'0.输入区'!S63</f>
        <v>0</v>
      </c>
      <c r="AI86">
        <f>'0.输入区'!T63</f>
        <v>0</v>
      </c>
      <c r="AJ86">
        <f>'0.输入区'!U63</f>
        <v>0</v>
      </c>
      <c r="AK86">
        <f>'0.输入区'!V63</f>
        <v>0</v>
      </c>
      <c r="AL86">
        <f>'0.输入区'!W63</f>
        <v>0</v>
      </c>
      <c r="AM86">
        <f>'0.输入区'!X63</f>
        <v>0</v>
      </c>
      <c r="AN86">
        <f>'0.输入区'!Y63</f>
        <v>0</v>
      </c>
      <c r="AO86">
        <f>'0.输入区'!Z63</f>
        <v>0</v>
      </c>
      <c r="AP86">
        <f>'0.输入区'!AA63</f>
        <v>0</v>
      </c>
      <c r="AQ86">
        <f>'0.输入区'!AB63</f>
        <v>0</v>
      </c>
      <c r="AR86">
        <f>'0.输入区'!AC63</f>
        <v>0</v>
      </c>
      <c r="AS86">
        <f>'0.输入区'!AD63</f>
        <v>0</v>
      </c>
    </row>
    <row r="87" spans="2:45" ht="16">
      <c r="G87" s="4" t="s">
        <v>163</v>
      </c>
      <c r="H87" s="22">
        <f t="array" ref="H87:M87">TRANSPOSE(N70:N75)</f>
        <v>600</v>
      </c>
      <c r="I87" s="22">
        <v>300</v>
      </c>
      <c r="J87" s="22">
        <v>0</v>
      </c>
      <c r="K87" s="52">
        <v>900</v>
      </c>
      <c r="L87" s="22">
        <v>15</v>
      </c>
      <c r="M87" s="22">
        <v>0.5</v>
      </c>
      <c r="P87" s="4" t="e">
        <f>'1.火电空间'!A59</f>
        <v>#REF!</v>
      </c>
      <c r="Q87" s="4" t="e">
        <f>'1.火电空间'!B59</f>
        <v>#REF!</v>
      </c>
      <c r="V87">
        <f>'0.输入区'!G64</f>
        <v>0</v>
      </c>
      <c r="W87">
        <f>'0.输入区'!H64</f>
        <v>0</v>
      </c>
      <c r="X87">
        <f>'0.输入区'!I64</f>
        <v>0</v>
      </c>
      <c r="Y87">
        <f>'0.输入区'!J64</f>
        <v>0</v>
      </c>
      <c r="Z87">
        <f>'0.输入区'!K64</f>
        <v>0</v>
      </c>
      <c r="AA87">
        <f>'0.输入区'!L64</f>
        <v>0</v>
      </c>
      <c r="AB87">
        <f>'0.输入区'!M64</f>
        <v>0</v>
      </c>
      <c r="AC87">
        <f>'0.输入区'!N64</f>
        <v>0</v>
      </c>
      <c r="AD87">
        <f>'0.输入区'!O64</f>
        <v>0</v>
      </c>
      <c r="AE87">
        <f>'0.输入区'!P64</f>
        <v>0</v>
      </c>
      <c r="AF87">
        <f>'0.输入区'!Q64</f>
        <v>0</v>
      </c>
      <c r="AG87">
        <f>'0.输入区'!R64</f>
        <v>0</v>
      </c>
      <c r="AH87">
        <f>'0.输入区'!S64</f>
        <v>0</v>
      </c>
      <c r="AI87">
        <f>'0.输入区'!T64</f>
        <v>0</v>
      </c>
      <c r="AJ87">
        <f>'0.输入区'!U64</f>
        <v>0</v>
      </c>
      <c r="AK87">
        <f>'0.输入区'!V64</f>
        <v>0</v>
      </c>
      <c r="AL87">
        <f>'0.输入区'!W64</f>
        <v>0</v>
      </c>
      <c r="AM87">
        <f>'0.输入区'!X64</f>
        <v>0</v>
      </c>
      <c r="AN87">
        <f>'0.输入区'!Y64</f>
        <v>0</v>
      </c>
      <c r="AO87">
        <f>'0.输入区'!Z64</f>
        <v>0</v>
      </c>
      <c r="AP87">
        <f>'0.输入区'!AA64</f>
        <v>0</v>
      </c>
      <c r="AQ87">
        <f>'0.输入区'!AB64</f>
        <v>0</v>
      </c>
      <c r="AR87">
        <f>'0.输入区'!AC64</f>
        <v>0</v>
      </c>
      <c r="AS87">
        <f>'0.输入区'!AD64</f>
        <v>0</v>
      </c>
    </row>
    <row r="88" spans="2:45">
      <c r="G88" s="6" t="str">
        <f>'1.火电空间'!D31</f>
        <v>开机台数</v>
      </c>
      <c r="H88" s="6">
        <f>'1.火电空间'!E31</f>
        <v>15</v>
      </c>
      <c r="I88" s="6">
        <f>'1.火电空间'!F31</f>
        <v>15</v>
      </c>
      <c r="J88" s="4">
        <f>'1.火电空间'!G31</f>
        <v>0</v>
      </c>
      <c r="P88" s="4" t="e">
        <f>'1.火电空间'!A60</f>
        <v>#REF!</v>
      </c>
      <c r="Q88" s="4" t="e">
        <f>'1.火电空间'!B60</f>
        <v>#REF!</v>
      </c>
      <c r="V88">
        <f>'0.输入区'!G65</f>
        <v>0</v>
      </c>
      <c r="W88">
        <f>'0.输入区'!H65</f>
        <v>0</v>
      </c>
      <c r="X88">
        <f>'0.输入区'!I65</f>
        <v>0</v>
      </c>
      <c r="Y88">
        <f>'0.输入区'!J65</f>
        <v>0</v>
      </c>
      <c r="Z88">
        <f>'0.输入区'!K65</f>
        <v>0</v>
      </c>
      <c r="AA88">
        <f>'0.输入区'!L65</f>
        <v>0</v>
      </c>
      <c r="AB88">
        <f>'0.输入区'!M65</f>
        <v>0</v>
      </c>
      <c r="AC88">
        <f>'0.输入区'!N65</f>
        <v>0</v>
      </c>
      <c r="AD88">
        <f>'0.输入区'!O65</f>
        <v>0</v>
      </c>
      <c r="AE88">
        <f>'0.输入区'!P65</f>
        <v>0</v>
      </c>
      <c r="AF88">
        <f>'0.输入区'!Q65</f>
        <v>0</v>
      </c>
      <c r="AG88">
        <f>'0.输入区'!R65</f>
        <v>0</v>
      </c>
      <c r="AH88">
        <f>'0.输入区'!S65</f>
        <v>0</v>
      </c>
      <c r="AI88">
        <f>'0.输入区'!T65</f>
        <v>0</v>
      </c>
      <c r="AJ88">
        <f>'0.输入区'!U65</f>
        <v>0</v>
      </c>
      <c r="AK88">
        <f>'0.输入区'!V65</f>
        <v>0</v>
      </c>
      <c r="AL88">
        <f>'0.输入区'!W65</f>
        <v>0</v>
      </c>
      <c r="AM88">
        <f>'0.输入区'!X65</f>
        <v>0</v>
      </c>
      <c r="AN88">
        <f>'0.输入区'!Y65</f>
        <v>0</v>
      </c>
      <c r="AO88">
        <f>'0.输入区'!Z65</f>
        <v>0</v>
      </c>
      <c r="AP88">
        <f>'0.输入区'!AA65</f>
        <v>0</v>
      </c>
      <c r="AQ88">
        <f>'0.输入区'!AB65</f>
        <v>0</v>
      </c>
      <c r="AR88">
        <f>'0.输入区'!AC65</f>
        <v>0</v>
      </c>
      <c r="AS88">
        <f>'0.输入区'!AD65</f>
        <v>0</v>
      </c>
    </row>
    <row r="89" spans="2:45">
      <c r="G89" s="1" t="s">
        <v>166</v>
      </c>
      <c r="H89">
        <f>H87*H88</f>
        <v>9000</v>
      </c>
      <c r="I89">
        <f t="shared" ref="I89:J89" si="37">I87*I88</f>
        <v>4500</v>
      </c>
      <c r="J89">
        <f t="shared" si="37"/>
        <v>0</v>
      </c>
      <c r="P89" s="4">
        <f>'1.火电空间'!A61</f>
        <v>0</v>
      </c>
      <c r="Q89" s="4">
        <f>'1.火电空间'!B61</f>
        <v>0</v>
      </c>
      <c r="V89">
        <f>'0.输入区'!G66</f>
        <v>0</v>
      </c>
      <c r="W89">
        <f>'0.输入区'!H66</f>
        <v>0</v>
      </c>
      <c r="X89">
        <f>'0.输入区'!I66</f>
        <v>0</v>
      </c>
      <c r="Y89">
        <f>'0.输入区'!J66</f>
        <v>0</v>
      </c>
      <c r="Z89">
        <f>'0.输入区'!K66</f>
        <v>0</v>
      </c>
      <c r="AA89">
        <f>'0.输入区'!L66</f>
        <v>0</v>
      </c>
      <c r="AB89">
        <f>'0.输入区'!M66</f>
        <v>0</v>
      </c>
      <c r="AC89">
        <f>'0.输入区'!N66</f>
        <v>0</v>
      </c>
      <c r="AD89">
        <f>'0.输入区'!O66</f>
        <v>0</v>
      </c>
      <c r="AE89">
        <f>'0.输入区'!P66</f>
        <v>0</v>
      </c>
      <c r="AF89">
        <f>'0.输入区'!Q66</f>
        <v>0</v>
      </c>
      <c r="AG89">
        <f>'0.输入区'!R66</f>
        <v>0</v>
      </c>
      <c r="AH89">
        <f>'0.输入区'!S66</f>
        <v>0</v>
      </c>
      <c r="AI89">
        <f>'0.输入区'!T66</f>
        <v>0</v>
      </c>
      <c r="AJ89">
        <f>'0.输入区'!U66</f>
        <v>0</v>
      </c>
      <c r="AK89">
        <f>'0.输入区'!V66</f>
        <v>0</v>
      </c>
      <c r="AL89">
        <f>'0.输入区'!W66</f>
        <v>0</v>
      </c>
      <c r="AM89">
        <f>'0.输入区'!X66</f>
        <v>0</v>
      </c>
      <c r="AN89">
        <f>'0.输入区'!Y66</f>
        <v>0</v>
      </c>
      <c r="AO89">
        <f>'0.输入区'!Z66</f>
        <v>0</v>
      </c>
      <c r="AP89">
        <f>'0.输入区'!AA66</f>
        <v>0</v>
      </c>
      <c r="AQ89">
        <f>'0.输入区'!AB66</f>
        <v>0</v>
      </c>
      <c r="AR89">
        <f>'0.输入区'!AC66</f>
        <v>0</v>
      </c>
      <c r="AS89">
        <f>'0.输入区'!AD66</f>
        <v>0</v>
      </c>
    </row>
    <row r="90" spans="2:45">
      <c r="P90" s="4">
        <f>'1.火电空间'!A62</f>
        <v>0</v>
      </c>
      <c r="Q90" s="4">
        <f>'1.火电空间'!B62</f>
        <v>0</v>
      </c>
      <c r="V90">
        <f>'0.输入区'!G67</f>
        <v>0</v>
      </c>
      <c r="W90">
        <f>'0.输入区'!H67</f>
        <v>0</v>
      </c>
      <c r="X90">
        <f>'0.输入区'!I67</f>
        <v>0</v>
      </c>
      <c r="Y90">
        <f>'0.输入区'!J67</f>
        <v>0</v>
      </c>
      <c r="Z90">
        <f>'0.输入区'!K67</f>
        <v>0</v>
      </c>
      <c r="AA90">
        <f>'0.输入区'!L67</f>
        <v>0</v>
      </c>
      <c r="AB90">
        <f>'0.输入区'!M67</f>
        <v>0</v>
      </c>
      <c r="AC90">
        <f>'0.输入区'!N67</f>
        <v>0</v>
      </c>
      <c r="AD90">
        <f>'0.输入区'!O67</f>
        <v>0</v>
      </c>
      <c r="AE90">
        <f>'0.输入区'!P67</f>
        <v>0</v>
      </c>
      <c r="AF90">
        <f>'0.输入区'!Q67</f>
        <v>0</v>
      </c>
      <c r="AG90">
        <f>'0.输入区'!R67</f>
        <v>0</v>
      </c>
      <c r="AH90">
        <f>'0.输入区'!S67</f>
        <v>0</v>
      </c>
      <c r="AI90">
        <f>'0.输入区'!T67</f>
        <v>0</v>
      </c>
      <c r="AJ90">
        <f>'0.输入区'!U67</f>
        <v>0</v>
      </c>
      <c r="AK90">
        <f>'0.输入区'!V67</f>
        <v>0</v>
      </c>
      <c r="AL90">
        <f>'0.输入区'!W67</f>
        <v>0</v>
      </c>
      <c r="AM90">
        <f>'0.输入区'!X67</f>
        <v>0</v>
      </c>
      <c r="AN90">
        <f>'0.输入区'!Y67</f>
        <v>0</v>
      </c>
      <c r="AO90">
        <f>'0.输入区'!Z67</f>
        <v>0</v>
      </c>
      <c r="AP90">
        <f>'0.输入区'!AA67</f>
        <v>0</v>
      </c>
      <c r="AQ90">
        <f>'0.输入区'!AB67</f>
        <v>0</v>
      </c>
      <c r="AR90">
        <f>'0.输入区'!AC67</f>
        <v>0</v>
      </c>
      <c r="AS90">
        <f>'0.输入区'!AD67</f>
        <v>0</v>
      </c>
    </row>
    <row r="91" spans="2:45" ht="21">
      <c r="F91" s="135" t="s">
        <v>207</v>
      </c>
      <c r="G91" s="135"/>
      <c r="H91" s="135"/>
      <c r="I91" s="135"/>
      <c r="J91" s="135"/>
      <c r="K91" s="135"/>
      <c r="L91" s="135"/>
      <c r="M91" s="135"/>
      <c r="N91" s="135"/>
      <c r="O91" s="135"/>
    </row>
    <row r="92" spans="2:45" ht="16">
      <c r="B92" s="64"/>
      <c r="C92" s="64"/>
      <c r="F92" s="64" t="s">
        <v>154</v>
      </c>
      <c r="G92" s="64" t="s">
        <v>208</v>
      </c>
      <c r="H92" s="64" t="s">
        <v>209</v>
      </c>
      <c r="I92" s="64" t="s">
        <v>210</v>
      </c>
      <c r="J92" s="64" t="s">
        <v>211</v>
      </c>
      <c r="K92" s="64" t="s">
        <v>212</v>
      </c>
      <c r="L92" s="64" t="s">
        <v>213</v>
      </c>
      <c r="M92" s="64" t="s">
        <v>196</v>
      </c>
      <c r="N92" s="64" t="s">
        <v>197</v>
      </c>
      <c r="O92" s="64" t="s">
        <v>242</v>
      </c>
      <c r="V92">
        <f>'0.输入区'!E49</f>
        <v>1059</v>
      </c>
      <c r="W92">
        <f>'0.输入区'!F49</f>
        <v>1032</v>
      </c>
      <c r="X92">
        <f>'0.输入区'!G49</f>
        <v>999</v>
      </c>
      <c r="Y92">
        <f>'0.输入区'!H49</f>
        <v>966</v>
      </c>
      <c r="Z92">
        <f>'0.输入区'!I49</f>
        <v>936</v>
      </c>
      <c r="AA92">
        <f>'0.输入区'!J49</f>
        <v>915</v>
      </c>
      <c r="AB92">
        <f>'0.输入区'!K49</f>
        <v>924</v>
      </c>
      <c r="AC92">
        <f>'0.输入区'!L49</f>
        <v>975</v>
      </c>
      <c r="AD92">
        <f>'0.输入区'!M49</f>
        <v>1062</v>
      </c>
      <c r="AE92">
        <f>'0.输入区'!N49</f>
        <v>1164</v>
      </c>
      <c r="AF92">
        <f>'0.输入区'!O49</f>
        <v>1260</v>
      </c>
      <c r="AG92">
        <f>'0.输入区'!P49</f>
        <v>1335</v>
      </c>
      <c r="AH92">
        <f>'0.输入区'!Q49</f>
        <v>1380</v>
      </c>
      <c r="AI92">
        <f>'0.输入区'!R49</f>
        <v>1392</v>
      </c>
      <c r="AJ92">
        <f>'0.输入区'!S49</f>
        <v>1374</v>
      </c>
      <c r="AK92">
        <f>'0.输入区'!T49</f>
        <v>1326</v>
      </c>
      <c r="AL92">
        <f>'0.输入区'!U49</f>
        <v>1248</v>
      </c>
      <c r="AM92">
        <f>'0.输入区'!V49</f>
        <v>1164</v>
      </c>
      <c r="AN92">
        <f>'0.输入区'!W49</f>
        <v>1089</v>
      </c>
      <c r="AO92">
        <f>'0.输入区'!X49</f>
        <v>1044</v>
      </c>
      <c r="AP92">
        <f>'0.输入区'!Y49</f>
        <v>1026</v>
      </c>
      <c r="AQ92">
        <f>'0.输入区'!Z49</f>
        <v>1029</v>
      </c>
      <c r="AR92">
        <f>'0.输入区'!AA49</f>
        <v>1041</v>
      </c>
      <c r="AS92">
        <f>'0.输入区'!AB49</f>
        <v>1059</v>
      </c>
    </row>
    <row r="93" spans="2:45">
      <c r="B93" s="4"/>
      <c r="C93" s="44"/>
      <c r="F93" s="4">
        <v>1</v>
      </c>
      <c r="G93" s="44">
        <f>SUMIFS($D$38:$D$64,$C$38:$C$64,"&lt;"&amp;$I38,$B$38:$B$64,H$87)</f>
        <v>1125</v>
      </c>
      <c r="H93" s="44">
        <f t="shared" ref="H93:I93" si="38">SUMIFS($D$38:$D$64,$C$38:$C$64,"&lt;"&amp;$I38,$B$38:$B$64,I$87)</f>
        <v>0</v>
      </c>
      <c r="I93" s="44">
        <f t="shared" si="38"/>
        <v>0</v>
      </c>
      <c r="J93" s="44">
        <f>MIN(SUMIFS($D$38:$D$64,$C$38:$C$64,"="&amp;$I38,$B$38:$B$64,H$87),$H38-SUM($G93:$I93))</f>
        <v>33</v>
      </c>
      <c r="K93" s="44">
        <f t="shared" ref="K93:L93" si="39">MIN(SUMIFS($D$38:$D$64,$C$38:$C$64,"="&amp;$I38,$B$38:$B$64,I$87),$H38-SUM($G93:$I93))</f>
        <v>0</v>
      </c>
      <c r="L93" s="44">
        <f t="shared" si="39"/>
        <v>0</v>
      </c>
      <c r="M93" s="44">
        <f>G93+J93+H$87*0.5*$H$88</f>
        <v>5658</v>
      </c>
      <c r="N93" s="4">
        <f>H93+K93+I$87*0.5*$I$88</f>
        <v>2250</v>
      </c>
      <c r="O93" s="4">
        <f>I93+L93+J$87*0.5*$J$88</f>
        <v>0</v>
      </c>
      <c r="P93" s="41"/>
      <c r="Q93">
        <f>SUM(G93:L93)</f>
        <v>1158</v>
      </c>
      <c r="V93">
        <f>'0.输入区'!E50</f>
        <v>0</v>
      </c>
      <c r="W93">
        <f>'0.输入区'!F50</f>
        <v>0</v>
      </c>
      <c r="X93">
        <f>'0.输入区'!G50</f>
        <v>0</v>
      </c>
      <c r="Y93">
        <f>'0.输入区'!H50</f>
        <v>0</v>
      </c>
      <c r="Z93">
        <f>'0.输入区'!I50</f>
        <v>0</v>
      </c>
      <c r="AA93">
        <f>'0.输入区'!J50</f>
        <v>0</v>
      </c>
      <c r="AB93">
        <f>'0.输入区'!K50</f>
        <v>0</v>
      </c>
      <c r="AC93">
        <f>'0.输入区'!L50</f>
        <v>0</v>
      </c>
      <c r="AD93">
        <f>'0.输入区'!M50</f>
        <v>0</v>
      </c>
      <c r="AE93">
        <f>'0.输入区'!N50</f>
        <v>0</v>
      </c>
      <c r="AF93">
        <f>'0.输入区'!O50</f>
        <v>0</v>
      </c>
      <c r="AG93">
        <f>'0.输入区'!P50</f>
        <v>0</v>
      </c>
      <c r="AH93">
        <f>'0.输入区'!Q50</f>
        <v>0</v>
      </c>
      <c r="AI93">
        <f>'0.输入区'!R50</f>
        <v>0</v>
      </c>
      <c r="AJ93">
        <f>'0.输入区'!S50</f>
        <v>0</v>
      </c>
      <c r="AK93">
        <f>'0.输入区'!T50</f>
        <v>0</v>
      </c>
      <c r="AL93">
        <f>'0.输入区'!U50</f>
        <v>0</v>
      </c>
      <c r="AM93">
        <f>'0.输入区'!V50</f>
        <v>0</v>
      </c>
      <c r="AN93">
        <f>'0.输入区'!W50</f>
        <v>0</v>
      </c>
      <c r="AO93">
        <f>'0.输入区'!X50</f>
        <v>0</v>
      </c>
      <c r="AP93">
        <f>'0.输入区'!Y50</f>
        <v>0</v>
      </c>
      <c r="AQ93">
        <f>'0.输入区'!Z50</f>
        <v>0</v>
      </c>
      <c r="AR93">
        <f>'0.输入区'!AA50</f>
        <v>0</v>
      </c>
      <c r="AS93">
        <f>'0.输入区'!AB50</f>
        <v>0</v>
      </c>
    </row>
    <row r="94" spans="2:45">
      <c r="B94" s="4"/>
      <c r="C94" s="4"/>
      <c r="F94" s="4">
        <f>F93+1</f>
        <v>2</v>
      </c>
      <c r="G94" s="44">
        <f t="shared" ref="G94:I94" si="40">SUMIFS($D$38:$D$64,$C$38:$C$64,"&lt;"&amp;$I39,$B$38:$B$64,H$87)</f>
        <v>1125</v>
      </c>
      <c r="H94" s="44">
        <f t="shared" si="40"/>
        <v>0</v>
      </c>
      <c r="I94" s="44">
        <f t="shared" si="40"/>
        <v>0</v>
      </c>
      <c r="J94" s="44">
        <f t="shared" ref="J94:J116" si="41">MIN(SUMIFS($D$38:$D$64,$C$38:$C$64,"="&amp;$I39,$B$38:$B$64,H$87),$H39-SUM($G94:$I94))</f>
        <v>82.5</v>
      </c>
      <c r="K94" s="44">
        <f t="shared" ref="K94:K116" si="42">MIN(SUMIFS($D$38:$D$64,$C$38:$C$64,"="&amp;$I39,$B$38:$B$64,I$87),$H39-SUM($G94:$I94))</f>
        <v>0</v>
      </c>
      <c r="L94" s="44">
        <f t="shared" ref="L94:L116" si="43">MIN(SUMIFS($D$38:$D$64,$C$38:$C$64,"="&amp;$I39,$B$38:$B$64,J$87),$H39-SUM($G94:$I94))</f>
        <v>0</v>
      </c>
      <c r="M94" s="44">
        <f t="shared" ref="M94:M116" si="44">G94+J94+H$87*0.5*$H$88</f>
        <v>5707.5</v>
      </c>
      <c r="N94" s="4">
        <f t="shared" ref="N94:N116" si="45">H94+K94+I$87*0.5*$I$88</f>
        <v>2250</v>
      </c>
      <c r="O94" s="4">
        <f t="shared" ref="O94:O116" si="46">I94+L94+J$87*0.5*$J$88</f>
        <v>0</v>
      </c>
      <c r="V94">
        <f>'0.输入区'!E51</f>
        <v>0</v>
      </c>
      <c r="W94">
        <f>'0.输入区'!F51</f>
        <v>0</v>
      </c>
      <c r="X94">
        <f>'0.输入区'!G51</f>
        <v>0</v>
      </c>
      <c r="Y94">
        <f>'0.输入区'!H51</f>
        <v>0</v>
      </c>
      <c r="Z94">
        <f>'0.输入区'!I51</f>
        <v>0</v>
      </c>
      <c r="AA94">
        <f>'0.输入区'!J51</f>
        <v>0</v>
      </c>
      <c r="AB94">
        <f>'0.输入区'!K51</f>
        <v>0</v>
      </c>
      <c r="AC94">
        <f>'0.输入区'!L51</f>
        <v>0</v>
      </c>
      <c r="AD94">
        <f>'0.输入区'!M51</f>
        <v>0</v>
      </c>
      <c r="AE94">
        <f>'0.输入区'!N51</f>
        <v>0</v>
      </c>
      <c r="AF94">
        <f>'0.输入区'!O51</f>
        <v>0</v>
      </c>
      <c r="AG94">
        <f>'0.输入区'!P51</f>
        <v>0</v>
      </c>
      <c r="AH94">
        <f>'0.输入区'!Q51</f>
        <v>0</v>
      </c>
      <c r="AI94">
        <f>'0.输入区'!R51</f>
        <v>0</v>
      </c>
      <c r="AJ94">
        <f>'0.输入区'!S51</f>
        <v>0</v>
      </c>
      <c r="AK94">
        <f>'0.输入区'!T51</f>
        <v>0</v>
      </c>
      <c r="AL94">
        <f>'0.输入区'!U51</f>
        <v>0</v>
      </c>
      <c r="AM94">
        <f>'0.输入区'!V51</f>
        <v>0</v>
      </c>
      <c r="AN94">
        <f>'0.输入区'!W51</f>
        <v>0</v>
      </c>
      <c r="AO94">
        <f>'0.输入区'!X51</f>
        <v>0</v>
      </c>
      <c r="AP94">
        <f>'0.输入区'!Y51</f>
        <v>0</v>
      </c>
      <c r="AQ94">
        <f>'0.输入区'!Z51</f>
        <v>0</v>
      </c>
      <c r="AR94">
        <f>'0.输入区'!AA51</f>
        <v>0</v>
      </c>
      <c r="AS94">
        <f>'0.输入区'!AB51</f>
        <v>0</v>
      </c>
    </row>
    <row r="95" spans="2:45">
      <c r="B95" s="4"/>
      <c r="C95" s="4"/>
      <c r="F95" s="4">
        <f t="shared" ref="F95:F116" si="47">F94+1</f>
        <v>3</v>
      </c>
      <c r="G95" s="44">
        <f t="shared" ref="G95:I95" si="48">SUMIFS($D$38:$D$64,$C$38:$C$64,"&lt;"&amp;$I40,$B$38:$B$64,H$87)</f>
        <v>1125</v>
      </c>
      <c r="H95" s="44">
        <f t="shared" si="48"/>
        <v>0</v>
      </c>
      <c r="I95" s="44">
        <f t="shared" si="48"/>
        <v>0</v>
      </c>
      <c r="J95" s="44">
        <f t="shared" si="41"/>
        <v>124.5</v>
      </c>
      <c r="K95" s="44">
        <f t="shared" si="42"/>
        <v>0</v>
      </c>
      <c r="L95" s="44">
        <f t="shared" si="43"/>
        <v>0</v>
      </c>
      <c r="M95" s="44">
        <f t="shared" si="44"/>
        <v>5749.5</v>
      </c>
      <c r="N95" s="4">
        <f t="shared" si="45"/>
        <v>2250</v>
      </c>
      <c r="O95" s="4">
        <f t="shared" si="46"/>
        <v>0</v>
      </c>
    </row>
    <row r="96" spans="2:45">
      <c r="B96" s="4"/>
      <c r="C96" s="4"/>
      <c r="F96" s="4">
        <f t="shared" si="47"/>
        <v>4</v>
      </c>
      <c r="G96" s="44">
        <f t="shared" ref="G96:I96" si="49">SUMIFS($D$38:$D$64,$C$38:$C$64,"&lt;"&amp;$I41,$B$38:$B$64,H$87)</f>
        <v>1125</v>
      </c>
      <c r="H96" s="44">
        <f t="shared" si="49"/>
        <v>0</v>
      </c>
      <c r="I96" s="44">
        <f t="shared" si="49"/>
        <v>0</v>
      </c>
      <c r="J96" s="44">
        <f t="shared" si="41"/>
        <v>165</v>
      </c>
      <c r="K96" s="44">
        <f t="shared" si="42"/>
        <v>0</v>
      </c>
      <c r="L96" s="44">
        <f t="shared" si="43"/>
        <v>0</v>
      </c>
      <c r="M96" s="44">
        <f t="shared" si="44"/>
        <v>5790</v>
      </c>
      <c r="N96" s="4">
        <f t="shared" si="45"/>
        <v>2250</v>
      </c>
      <c r="O96" s="4">
        <f t="shared" si="46"/>
        <v>0</v>
      </c>
    </row>
    <row r="97" spans="2:15">
      <c r="B97" s="4"/>
      <c r="C97" s="4"/>
      <c r="F97" s="4">
        <f t="shared" si="47"/>
        <v>5</v>
      </c>
      <c r="G97" s="44">
        <f t="shared" ref="G97:I97" si="50">SUMIFS($D$38:$D$64,$C$38:$C$64,"&lt;"&amp;$I42,$B$38:$B$64,H$87)</f>
        <v>1125</v>
      </c>
      <c r="H97" s="44">
        <f t="shared" si="50"/>
        <v>0</v>
      </c>
      <c r="I97" s="44">
        <f t="shared" si="50"/>
        <v>0</v>
      </c>
      <c r="J97" s="44">
        <f t="shared" si="41"/>
        <v>217.5</v>
      </c>
      <c r="K97" s="44">
        <f t="shared" si="42"/>
        <v>0</v>
      </c>
      <c r="L97" s="44">
        <f t="shared" si="43"/>
        <v>0</v>
      </c>
      <c r="M97" s="44">
        <f t="shared" si="44"/>
        <v>5842.5</v>
      </c>
      <c r="N97" s="4">
        <f t="shared" si="45"/>
        <v>2250</v>
      </c>
      <c r="O97" s="4">
        <f t="shared" si="46"/>
        <v>0</v>
      </c>
    </row>
    <row r="98" spans="2:15">
      <c r="B98" s="4"/>
      <c r="C98" s="4"/>
      <c r="F98" s="4">
        <f t="shared" si="47"/>
        <v>6</v>
      </c>
      <c r="G98" s="44">
        <f t="shared" ref="G98:I98" si="51">SUMIFS($D$38:$D$64,$C$38:$C$64,"&lt;"&amp;$I43,$B$38:$B$64,H$87)</f>
        <v>1125</v>
      </c>
      <c r="H98" s="44">
        <f t="shared" si="51"/>
        <v>0</v>
      </c>
      <c r="I98" s="44">
        <f t="shared" si="51"/>
        <v>0</v>
      </c>
      <c r="J98" s="44">
        <f t="shared" si="41"/>
        <v>289.5</v>
      </c>
      <c r="K98" s="44">
        <f t="shared" si="42"/>
        <v>0</v>
      </c>
      <c r="L98" s="44">
        <f t="shared" si="43"/>
        <v>0</v>
      </c>
      <c r="M98" s="44">
        <f t="shared" si="44"/>
        <v>5914.5</v>
      </c>
      <c r="N98" s="4">
        <f t="shared" si="45"/>
        <v>2250</v>
      </c>
      <c r="O98" s="4">
        <f t="shared" si="46"/>
        <v>0</v>
      </c>
    </row>
    <row r="99" spans="2:15">
      <c r="B99" s="4"/>
      <c r="C99" s="4"/>
      <c r="F99" s="4">
        <f t="shared" si="47"/>
        <v>7</v>
      </c>
      <c r="G99" s="44">
        <f t="shared" ref="G99:I99" si="52">SUMIFS($D$38:$D$64,$C$38:$C$64,"&lt;"&amp;$I44,$B$38:$B$64,H$87)</f>
        <v>1125</v>
      </c>
      <c r="H99" s="44">
        <f t="shared" si="52"/>
        <v>0</v>
      </c>
      <c r="I99" s="44">
        <f t="shared" si="52"/>
        <v>0</v>
      </c>
      <c r="J99" s="44">
        <f t="shared" si="41"/>
        <v>303</v>
      </c>
      <c r="K99" s="44">
        <f t="shared" si="42"/>
        <v>0</v>
      </c>
      <c r="L99" s="44">
        <f t="shared" si="43"/>
        <v>0</v>
      </c>
      <c r="M99" s="44">
        <f t="shared" si="44"/>
        <v>5928</v>
      </c>
      <c r="N99" s="4">
        <f t="shared" si="45"/>
        <v>2250</v>
      </c>
      <c r="O99" s="4">
        <f t="shared" si="46"/>
        <v>0</v>
      </c>
    </row>
    <row r="100" spans="2:15">
      <c r="B100" s="4"/>
      <c r="C100" s="4"/>
      <c r="F100" s="4">
        <f t="shared" si="47"/>
        <v>8</v>
      </c>
      <c r="G100" s="44">
        <f t="shared" ref="G100:I100" si="53">SUMIFS($D$38:$D$64,$C$38:$C$64,"&lt;"&amp;$I45,$B$38:$B$64,H$87)</f>
        <v>1125</v>
      </c>
      <c r="H100" s="44">
        <f t="shared" si="53"/>
        <v>0</v>
      </c>
      <c r="I100" s="44">
        <f t="shared" si="53"/>
        <v>0</v>
      </c>
      <c r="J100" s="44">
        <f t="shared" si="41"/>
        <v>231</v>
      </c>
      <c r="K100" s="44">
        <f t="shared" si="42"/>
        <v>0</v>
      </c>
      <c r="L100" s="44">
        <f t="shared" si="43"/>
        <v>0</v>
      </c>
      <c r="M100" s="44">
        <f t="shared" si="44"/>
        <v>5856</v>
      </c>
      <c r="N100" s="4">
        <f t="shared" si="45"/>
        <v>2250</v>
      </c>
      <c r="O100" s="4">
        <f t="shared" si="46"/>
        <v>0</v>
      </c>
    </row>
    <row r="101" spans="2:15">
      <c r="B101" s="4"/>
      <c r="C101" s="4"/>
      <c r="F101" s="4">
        <f t="shared" si="47"/>
        <v>9</v>
      </c>
      <c r="G101" s="44">
        <f t="shared" ref="G101:I101" si="54">SUMIFS($D$38:$D$64,$C$38:$C$64,"&lt;"&amp;$I46,$B$38:$B$64,H$87)</f>
        <v>1125</v>
      </c>
      <c r="H101" s="44">
        <f t="shared" si="54"/>
        <v>0</v>
      </c>
      <c r="I101" s="44">
        <f t="shared" si="54"/>
        <v>0</v>
      </c>
      <c r="J101" s="44">
        <f t="shared" si="41"/>
        <v>145.5</v>
      </c>
      <c r="K101" s="44">
        <f t="shared" si="42"/>
        <v>0</v>
      </c>
      <c r="L101" s="44">
        <f t="shared" si="43"/>
        <v>0</v>
      </c>
      <c r="M101" s="44">
        <f t="shared" si="44"/>
        <v>5770.5</v>
      </c>
      <c r="N101" s="4">
        <f t="shared" si="45"/>
        <v>2250</v>
      </c>
      <c r="O101" s="4">
        <f t="shared" si="46"/>
        <v>0</v>
      </c>
    </row>
    <row r="102" spans="2:15">
      <c r="B102" s="4"/>
      <c r="C102" s="4"/>
      <c r="F102" s="4">
        <f t="shared" si="47"/>
        <v>10</v>
      </c>
      <c r="G102" s="44">
        <f t="shared" ref="G102:I102" si="55">SUMIFS($D$38:$D$64,$C$38:$C$64,"&lt;"&amp;$I47,$B$38:$B$64,H$87)</f>
        <v>1125</v>
      </c>
      <c r="H102" s="44">
        <f t="shared" si="55"/>
        <v>0</v>
      </c>
      <c r="I102" s="44">
        <f t="shared" si="55"/>
        <v>0</v>
      </c>
      <c r="J102" s="44">
        <f t="shared" si="41"/>
        <v>60</v>
      </c>
      <c r="K102" s="44">
        <f t="shared" si="42"/>
        <v>0</v>
      </c>
      <c r="L102" s="44">
        <f t="shared" si="43"/>
        <v>0</v>
      </c>
      <c r="M102" s="44">
        <f t="shared" si="44"/>
        <v>5685</v>
      </c>
      <c r="N102" s="4">
        <f t="shared" si="45"/>
        <v>2250</v>
      </c>
      <c r="O102" s="4">
        <f t="shared" si="46"/>
        <v>0</v>
      </c>
    </row>
    <row r="103" spans="2:15">
      <c r="B103" s="4"/>
      <c r="C103" s="4"/>
      <c r="F103" s="4">
        <f t="shared" si="47"/>
        <v>11</v>
      </c>
      <c r="G103" s="44">
        <f t="shared" ref="G103:I103" si="56">SUMIFS($D$38:$D$64,$C$38:$C$64,"&lt;"&amp;$I48,$B$38:$B$64,H$87)</f>
        <v>0</v>
      </c>
      <c r="H103" s="44">
        <f t="shared" si="56"/>
        <v>0</v>
      </c>
      <c r="I103" s="44">
        <f t="shared" si="56"/>
        <v>0</v>
      </c>
      <c r="J103" s="44">
        <f t="shared" si="41"/>
        <v>1089</v>
      </c>
      <c r="K103" s="44">
        <f t="shared" si="42"/>
        <v>0</v>
      </c>
      <c r="L103" s="44">
        <f t="shared" si="43"/>
        <v>0</v>
      </c>
      <c r="M103" s="44">
        <f t="shared" si="44"/>
        <v>5589</v>
      </c>
      <c r="N103" s="4">
        <f t="shared" si="45"/>
        <v>2250</v>
      </c>
      <c r="O103" s="4">
        <f t="shared" si="46"/>
        <v>0</v>
      </c>
    </row>
    <row r="104" spans="2:15">
      <c r="B104" s="4"/>
      <c r="C104" s="4"/>
      <c r="F104" s="4">
        <f t="shared" si="47"/>
        <v>12</v>
      </c>
      <c r="G104" s="44">
        <f t="shared" ref="G104:I104" si="57">SUMIFS($D$38:$D$64,$C$38:$C$64,"&lt;"&amp;$I49,$B$38:$B$64,H$87)</f>
        <v>0</v>
      </c>
      <c r="H104" s="44">
        <f t="shared" si="57"/>
        <v>0</v>
      </c>
      <c r="I104" s="44">
        <f t="shared" si="57"/>
        <v>0</v>
      </c>
      <c r="J104" s="44">
        <f t="shared" si="41"/>
        <v>960</v>
      </c>
      <c r="K104" s="44">
        <f t="shared" si="42"/>
        <v>0</v>
      </c>
      <c r="L104" s="44">
        <f t="shared" si="43"/>
        <v>0</v>
      </c>
      <c r="M104" s="44">
        <f t="shared" si="44"/>
        <v>5460</v>
      </c>
      <c r="N104" s="4">
        <f t="shared" si="45"/>
        <v>2250</v>
      </c>
      <c r="O104" s="4">
        <f t="shared" si="46"/>
        <v>0</v>
      </c>
    </row>
    <row r="105" spans="2:15">
      <c r="B105" s="4"/>
      <c r="C105" s="4"/>
      <c r="F105" s="4">
        <f t="shared" si="47"/>
        <v>13</v>
      </c>
      <c r="G105" s="44">
        <f t="shared" ref="G105:I105" si="58">SUMIFS($D$38:$D$64,$C$38:$C$64,"&lt;"&amp;$I50,$B$38:$B$64,H$87)</f>
        <v>0</v>
      </c>
      <c r="H105" s="44">
        <f t="shared" si="58"/>
        <v>0</v>
      </c>
      <c r="I105" s="44">
        <f t="shared" si="58"/>
        <v>0</v>
      </c>
      <c r="J105" s="44">
        <f t="shared" si="41"/>
        <v>874.5</v>
      </c>
      <c r="K105" s="44">
        <f t="shared" si="42"/>
        <v>0</v>
      </c>
      <c r="L105" s="44">
        <f t="shared" si="43"/>
        <v>0</v>
      </c>
      <c r="M105" s="44">
        <f t="shared" si="44"/>
        <v>5374.5</v>
      </c>
      <c r="N105" s="4">
        <f t="shared" si="45"/>
        <v>2250</v>
      </c>
      <c r="O105" s="4">
        <f t="shared" si="46"/>
        <v>0</v>
      </c>
    </row>
    <row r="106" spans="2:15">
      <c r="B106" s="4"/>
      <c r="C106" s="4"/>
      <c r="F106" s="4">
        <f t="shared" si="47"/>
        <v>14</v>
      </c>
      <c r="G106" s="44">
        <f t="shared" ref="G106:I106" si="59">SUMIFS($D$38:$D$64,$C$38:$C$64,"&lt;"&amp;$I51,$B$38:$B$64,H$87)</f>
        <v>0</v>
      </c>
      <c r="H106" s="44">
        <f t="shared" si="59"/>
        <v>0</v>
      </c>
      <c r="I106" s="44">
        <f t="shared" si="59"/>
        <v>0</v>
      </c>
      <c r="J106" s="44">
        <f t="shared" si="41"/>
        <v>889.5</v>
      </c>
      <c r="K106" s="44">
        <f t="shared" si="42"/>
        <v>0</v>
      </c>
      <c r="L106" s="44">
        <f t="shared" si="43"/>
        <v>0</v>
      </c>
      <c r="M106" s="44">
        <f t="shared" si="44"/>
        <v>5389.5</v>
      </c>
      <c r="N106" s="4">
        <f t="shared" si="45"/>
        <v>2250</v>
      </c>
      <c r="O106" s="4">
        <f t="shared" si="46"/>
        <v>0</v>
      </c>
    </row>
    <row r="107" spans="2:15">
      <c r="B107" s="4"/>
      <c r="C107" s="4"/>
      <c r="F107" s="4">
        <f t="shared" si="47"/>
        <v>15</v>
      </c>
      <c r="G107" s="44">
        <f t="shared" ref="G107:I107" si="60">SUMIFS($D$38:$D$64,$C$38:$C$64,"&lt;"&amp;$I52,$B$38:$B$64,H$87)</f>
        <v>0</v>
      </c>
      <c r="H107" s="44">
        <f t="shared" si="60"/>
        <v>0</v>
      </c>
      <c r="I107" s="44">
        <f t="shared" si="60"/>
        <v>0</v>
      </c>
      <c r="J107" s="44">
        <f t="shared" si="41"/>
        <v>1015.5</v>
      </c>
      <c r="K107" s="44">
        <f t="shared" si="42"/>
        <v>0</v>
      </c>
      <c r="L107" s="44">
        <f t="shared" si="43"/>
        <v>0</v>
      </c>
      <c r="M107" s="44">
        <f t="shared" si="44"/>
        <v>5515.5</v>
      </c>
      <c r="N107" s="4">
        <f t="shared" si="45"/>
        <v>2250</v>
      </c>
      <c r="O107" s="4">
        <f t="shared" si="46"/>
        <v>0</v>
      </c>
    </row>
    <row r="108" spans="2:15">
      <c r="B108" s="4"/>
      <c r="C108" s="4"/>
      <c r="F108" s="4">
        <f t="shared" si="47"/>
        <v>16</v>
      </c>
      <c r="G108" s="44">
        <f t="shared" ref="G108:I108" si="61">SUMIFS($D$38:$D$64,$C$38:$C$64,"&lt;"&amp;$I53,$B$38:$B$64,H$87)</f>
        <v>1125</v>
      </c>
      <c r="H108" s="44">
        <f t="shared" si="61"/>
        <v>0</v>
      </c>
      <c r="I108" s="44">
        <f t="shared" si="61"/>
        <v>0</v>
      </c>
      <c r="J108" s="44">
        <f t="shared" si="41"/>
        <v>114</v>
      </c>
      <c r="K108" s="44">
        <f t="shared" si="42"/>
        <v>0</v>
      </c>
      <c r="L108" s="44">
        <f t="shared" si="43"/>
        <v>0</v>
      </c>
      <c r="M108" s="44">
        <f t="shared" si="44"/>
        <v>5739</v>
      </c>
      <c r="N108" s="4">
        <f t="shared" si="45"/>
        <v>2250</v>
      </c>
      <c r="O108" s="4">
        <f t="shared" si="46"/>
        <v>0</v>
      </c>
    </row>
    <row r="109" spans="2:15">
      <c r="B109" s="4"/>
      <c r="C109" s="4"/>
      <c r="F109" s="4">
        <f t="shared" si="47"/>
        <v>17</v>
      </c>
      <c r="G109" s="44">
        <f t="shared" ref="G109:I109" si="62">SUMIFS($D$38:$D$64,$C$38:$C$64,"&lt;"&amp;$I54,$B$38:$B$64,H$87)</f>
        <v>1125</v>
      </c>
      <c r="H109" s="44">
        <f t="shared" si="62"/>
        <v>0</v>
      </c>
      <c r="I109" s="44">
        <f t="shared" si="62"/>
        <v>0</v>
      </c>
      <c r="J109" s="44">
        <f t="shared" si="41"/>
        <v>432</v>
      </c>
      <c r="K109" s="44">
        <f t="shared" si="42"/>
        <v>0</v>
      </c>
      <c r="L109" s="44">
        <f t="shared" si="43"/>
        <v>0</v>
      </c>
      <c r="M109" s="44">
        <f t="shared" si="44"/>
        <v>6057</v>
      </c>
      <c r="N109" s="4">
        <f t="shared" si="45"/>
        <v>2250</v>
      </c>
      <c r="O109" s="4">
        <f t="shared" si="46"/>
        <v>0</v>
      </c>
    </row>
    <row r="110" spans="2:15">
      <c r="B110" s="31"/>
      <c r="C110" s="4"/>
      <c r="F110" s="31">
        <f t="shared" si="47"/>
        <v>18</v>
      </c>
      <c r="G110" s="44">
        <f t="shared" ref="G110:I110" si="63">SUMIFS($D$38:$D$64,$C$38:$C$64,"&lt;"&amp;$I55,$B$38:$B$64,H$87)</f>
        <v>1125</v>
      </c>
      <c r="H110" s="44">
        <f t="shared" si="63"/>
        <v>0</v>
      </c>
      <c r="I110" s="44">
        <f t="shared" si="63"/>
        <v>0</v>
      </c>
      <c r="J110" s="44">
        <f t="shared" si="41"/>
        <v>748.5</v>
      </c>
      <c r="K110" s="44">
        <f t="shared" si="42"/>
        <v>0</v>
      </c>
      <c r="L110" s="44">
        <f t="shared" si="43"/>
        <v>0</v>
      </c>
      <c r="M110" s="44">
        <f t="shared" si="44"/>
        <v>6373.5</v>
      </c>
      <c r="N110" s="4">
        <f t="shared" si="45"/>
        <v>2250</v>
      </c>
      <c r="O110" s="4">
        <f t="shared" si="46"/>
        <v>0</v>
      </c>
    </row>
    <row r="111" spans="2:15">
      <c r="B111" s="31"/>
      <c r="C111" s="4"/>
      <c r="F111" s="31">
        <f t="shared" si="47"/>
        <v>19</v>
      </c>
      <c r="G111" s="44">
        <f t="shared" ref="G111:I111" si="64">SUMIFS($D$38:$D$64,$C$38:$C$64,"&lt;"&amp;$I56,$B$38:$B$64,H$87)</f>
        <v>1125</v>
      </c>
      <c r="H111" s="44">
        <f t="shared" si="64"/>
        <v>0</v>
      </c>
      <c r="I111" s="44">
        <f t="shared" si="64"/>
        <v>0</v>
      </c>
      <c r="J111" s="44">
        <f t="shared" si="41"/>
        <v>972</v>
      </c>
      <c r="K111" s="44">
        <f t="shared" si="42"/>
        <v>0</v>
      </c>
      <c r="L111" s="44">
        <f t="shared" si="43"/>
        <v>0</v>
      </c>
      <c r="M111" s="44">
        <f t="shared" si="44"/>
        <v>6597</v>
      </c>
      <c r="N111" s="4">
        <f t="shared" si="45"/>
        <v>2250</v>
      </c>
      <c r="O111" s="4">
        <f t="shared" si="46"/>
        <v>0</v>
      </c>
    </row>
    <row r="112" spans="2:15">
      <c r="B112" s="31"/>
      <c r="C112" s="4"/>
      <c r="F112" s="31">
        <f t="shared" si="47"/>
        <v>20</v>
      </c>
      <c r="G112" s="44">
        <f t="shared" ref="G112:I112" si="65">SUMIFS($D$38:$D$64,$C$38:$C$64,"&lt;"&amp;$I57,$B$38:$B$64,H$87)</f>
        <v>1125</v>
      </c>
      <c r="H112" s="44">
        <f t="shared" si="65"/>
        <v>0</v>
      </c>
      <c r="I112" s="44">
        <f t="shared" si="65"/>
        <v>0</v>
      </c>
      <c r="J112" s="44">
        <f t="shared" si="41"/>
        <v>1038</v>
      </c>
      <c r="K112" s="44">
        <f t="shared" si="42"/>
        <v>0</v>
      </c>
      <c r="L112" s="44">
        <f t="shared" si="43"/>
        <v>0</v>
      </c>
      <c r="M112" s="44">
        <f t="shared" si="44"/>
        <v>6663</v>
      </c>
      <c r="N112" s="4">
        <f t="shared" si="45"/>
        <v>2250</v>
      </c>
      <c r="O112" s="4">
        <f t="shared" si="46"/>
        <v>0</v>
      </c>
    </row>
    <row r="113" spans="1:30">
      <c r="B113" s="31"/>
      <c r="C113" s="4"/>
      <c r="F113" s="31">
        <f t="shared" si="47"/>
        <v>21</v>
      </c>
      <c r="G113" s="44">
        <f t="shared" ref="G113:I113" si="66">SUMIFS($D$38:$D$64,$C$38:$C$64,"&lt;"&amp;$I58,$B$38:$B$64,H$87)</f>
        <v>1125</v>
      </c>
      <c r="H113" s="44">
        <f t="shared" si="66"/>
        <v>0</v>
      </c>
      <c r="I113" s="44">
        <f t="shared" si="66"/>
        <v>0</v>
      </c>
      <c r="J113" s="44">
        <f t="shared" si="41"/>
        <v>948</v>
      </c>
      <c r="K113" s="44">
        <f t="shared" si="42"/>
        <v>0</v>
      </c>
      <c r="L113" s="44">
        <f t="shared" si="43"/>
        <v>0</v>
      </c>
      <c r="M113" s="44">
        <f t="shared" si="44"/>
        <v>6573</v>
      </c>
      <c r="N113" s="4">
        <f t="shared" si="45"/>
        <v>2250</v>
      </c>
      <c r="O113" s="4">
        <f t="shared" si="46"/>
        <v>0</v>
      </c>
    </row>
    <row r="114" spans="1:30">
      <c r="B114" s="31"/>
      <c r="C114" s="4"/>
      <c r="F114" s="31">
        <f t="shared" si="47"/>
        <v>22</v>
      </c>
      <c r="G114" s="44">
        <f t="shared" ref="G114:I114" si="67">SUMIFS($D$38:$D$64,$C$38:$C$64,"&lt;"&amp;$I59,$B$38:$B$64,H$87)</f>
        <v>1125</v>
      </c>
      <c r="H114" s="44">
        <f t="shared" si="67"/>
        <v>0</v>
      </c>
      <c r="I114" s="44">
        <f t="shared" si="67"/>
        <v>0</v>
      </c>
      <c r="J114" s="44">
        <f t="shared" si="41"/>
        <v>721.5</v>
      </c>
      <c r="K114" s="44">
        <f t="shared" si="42"/>
        <v>0</v>
      </c>
      <c r="L114" s="44">
        <f t="shared" si="43"/>
        <v>0</v>
      </c>
      <c r="M114" s="44">
        <f t="shared" si="44"/>
        <v>6346.5</v>
      </c>
      <c r="N114" s="4">
        <f t="shared" si="45"/>
        <v>2250</v>
      </c>
      <c r="O114" s="4">
        <f t="shared" si="46"/>
        <v>0</v>
      </c>
    </row>
    <row r="115" spans="1:30">
      <c r="B115" s="31"/>
      <c r="C115" s="4"/>
      <c r="F115" s="31">
        <f t="shared" si="47"/>
        <v>23</v>
      </c>
      <c r="G115" s="44">
        <f t="shared" ref="G115:I116" si="68">SUMIFS($D$38:$D$64,$C$38:$C$64,"&lt;"&amp;$I60,$B$38:$B$64,H$87)</f>
        <v>1125</v>
      </c>
      <c r="H115" s="44">
        <f t="shared" si="68"/>
        <v>0</v>
      </c>
      <c r="I115" s="44">
        <f t="shared" si="68"/>
        <v>0</v>
      </c>
      <c r="J115" s="44">
        <f t="shared" si="41"/>
        <v>427.5</v>
      </c>
      <c r="K115" s="44">
        <f t="shared" si="42"/>
        <v>0</v>
      </c>
      <c r="L115" s="44">
        <f t="shared" si="43"/>
        <v>0</v>
      </c>
      <c r="M115" s="44">
        <f t="shared" si="44"/>
        <v>6052.5</v>
      </c>
      <c r="N115" s="4">
        <f t="shared" si="45"/>
        <v>2250</v>
      </c>
      <c r="O115" s="4">
        <f t="shared" si="46"/>
        <v>0</v>
      </c>
    </row>
    <row r="116" spans="1:30">
      <c r="B116" s="4"/>
      <c r="C116" s="4"/>
      <c r="F116" s="4">
        <f t="shared" si="47"/>
        <v>24</v>
      </c>
      <c r="G116" s="44">
        <f>SUMIFS($D$38:$D$64,$C$38:$C$64,"&lt;"&amp;$I61,$B$38:$B$64,H$87)</f>
        <v>1125</v>
      </c>
      <c r="H116" s="44">
        <f t="shared" si="68"/>
        <v>0</v>
      </c>
      <c r="I116" s="44">
        <f t="shared" si="68"/>
        <v>0</v>
      </c>
      <c r="J116" s="44">
        <f t="shared" si="41"/>
        <v>205.5</v>
      </c>
      <c r="K116" s="44">
        <f t="shared" si="42"/>
        <v>0</v>
      </c>
      <c r="L116" s="44">
        <f t="shared" si="43"/>
        <v>0</v>
      </c>
      <c r="M116" s="44">
        <f t="shared" si="44"/>
        <v>5830.5</v>
      </c>
      <c r="N116" s="4">
        <f t="shared" si="45"/>
        <v>2250</v>
      </c>
      <c r="O116" s="4">
        <f t="shared" si="46"/>
        <v>0</v>
      </c>
    </row>
    <row r="121" spans="1:30" ht="16">
      <c r="A121" s="36" t="s">
        <v>43</v>
      </c>
      <c r="B121" s="36" t="s">
        <v>41</v>
      </c>
      <c r="C121" s="36" t="s">
        <v>3</v>
      </c>
      <c r="D121" s="36" t="s">
        <v>5</v>
      </c>
      <c r="E121" s="36" t="s">
        <v>44</v>
      </c>
      <c r="F121" s="36" t="s">
        <v>45</v>
      </c>
      <c r="G121" s="36" t="s">
        <v>46</v>
      </c>
      <c r="H121" s="36" t="s">
        <v>47</v>
      </c>
      <c r="I121" s="36" t="s">
        <v>48</v>
      </c>
      <c r="J121" s="36" t="s">
        <v>49</v>
      </c>
      <c r="K121" s="36" t="s">
        <v>50</v>
      </c>
      <c r="L121" s="36" t="s">
        <v>51</v>
      </c>
      <c r="M121" s="36" t="s">
        <v>52</v>
      </c>
      <c r="N121" s="36" t="s">
        <v>53</v>
      </c>
      <c r="O121" s="36" t="s">
        <v>54</v>
      </c>
      <c r="P121" s="36" t="s">
        <v>55</v>
      </c>
      <c r="Q121" s="36" t="s">
        <v>56</v>
      </c>
      <c r="R121" s="36" t="s">
        <v>57</v>
      </c>
      <c r="S121" s="36" t="s">
        <v>58</v>
      </c>
      <c r="T121" s="36" t="s">
        <v>59</v>
      </c>
      <c r="U121" s="36" t="s">
        <v>60</v>
      </c>
      <c r="V121" s="36" t="s">
        <v>61</v>
      </c>
      <c r="W121" s="36" t="s">
        <v>62</v>
      </c>
      <c r="X121" s="36" t="s">
        <v>63</v>
      </c>
      <c r="Y121" s="36" t="s">
        <v>64</v>
      </c>
      <c r="Z121" s="36" t="s">
        <v>65</v>
      </c>
      <c r="AA121" s="36" t="s">
        <v>66</v>
      </c>
      <c r="AB121" s="36" t="s">
        <v>67</v>
      </c>
    </row>
    <row r="122" spans="1:30" ht="16">
      <c r="A122" s="37" t="str">
        <f>'0.输入区'!A49</f>
        <v>G3</v>
      </c>
      <c r="B122" s="37">
        <f>'0.输入区'!B49</f>
        <v>1</v>
      </c>
      <c r="C122" s="37">
        <f>'0.输入区'!C49</f>
        <v>4</v>
      </c>
      <c r="D122" s="37">
        <f>'0.输入区'!D49</f>
        <v>15</v>
      </c>
      <c r="E122" s="37">
        <f>'0.输入区'!E49</f>
        <v>1059</v>
      </c>
      <c r="F122" s="37">
        <f>'0.输入区'!F49</f>
        <v>1032</v>
      </c>
      <c r="G122" s="37">
        <f>'0.输入区'!G49</f>
        <v>999</v>
      </c>
      <c r="H122" s="37">
        <f>'0.输入区'!H49</f>
        <v>966</v>
      </c>
      <c r="I122" s="37">
        <f>'0.输入区'!I49</f>
        <v>936</v>
      </c>
      <c r="J122" s="37">
        <f>'0.输入区'!J49</f>
        <v>915</v>
      </c>
      <c r="K122" s="37">
        <f>'0.输入区'!K49</f>
        <v>924</v>
      </c>
      <c r="L122" s="37">
        <f>'0.输入区'!L49</f>
        <v>975</v>
      </c>
      <c r="M122" s="37">
        <f>'0.输入区'!M49</f>
        <v>1062</v>
      </c>
      <c r="N122" s="37">
        <f>'0.输入区'!N49</f>
        <v>1164</v>
      </c>
      <c r="O122" s="37">
        <f>'0.输入区'!O49</f>
        <v>1260</v>
      </c>
      <c r="P122" s="37">
        <f>'0.输入区'!P49</f>
        <v>1335</v>
      </c>
      <c r="Q122" s="37">
        <f>'0.输入区'!Q49</f>
        <v>1380</v>
      </c>
      <c r="R122" s="37">
        <f>'0.输入区'!R49</f>
        <v>1392</v>
      </c>
      <c r="S122" s="37">
        <f>'0.输入区'!S49</f>
        <v>1374</v>
      </c>
      <c r="T122" s="37">
        <f>'0.输入区'!T49</f>
        <v>1326</v>
      </c>
      <c r="U122" s="37">
        <f>'0.输入区'!U49</f>
        <v>1248</v>
      </c>
      <c r="V122" s="37">
        <f>'0.输入区'!V49</f>
        <v>1164</v>
      </c>
      <c r="W122" s="37">
        <f>'0.输入区'!W49</f>
        <v>1089</v>
      </c>
      <c r="X122" s="37">
        <f>'0.输入区'!X49</f>
        <v>1044</v>
      </c>
      <c r="Y122" s="37">
        <f>'0.输入区'!Y49</f>
        <v>1026</v>
      </c>
      <c r="Z122" s="37">
        <f>'0.输入区'!Z49</f>
        <v>1029</v>
      </c>
      <c r="AA122" s="37">
        <f>'0.输入区'!AA49</f>
        <v>1041</v>
      </c>
      <c r="AB122" s="37">
        <f>'0.输入区'!AB49</f>
        <v>1059</v>
      </c>
    </row>
    <row r="123" spans="1:30" ht="16">
      <c r="A123" s="37">
        <f>'0.输入区'!A50</f>
        <v>0</v>
      </c>
      <c r="B123" s="37">
        <f>'0.输入区'!B50</f>
        <v>0</v>
      </c>
      <c r="C123" s="37">
        <f>'0.输入区'!C50</f>
        <v>0</v>
      </c>
      <c r="D123" s="37">
        <f>'0.输入区'!D50</f>
        <v>0</v>
      </c>
      <c r="E123" s="37">
        <f>'0.输入区'!E50</f>
        <v>0</v>
      </c>
      <c r="F123" s="37">
        <f>'0.输入区'!F50</f>
        <v>0</v>
      </c>
      <c r="G123" s="37">
        <f>'0.输入区'!G50</f>
        <v>0</v>
      </c>
      <c r="H123" s="37">
        <f>'0.输入区'!H50</f>
        <v>0</v>
      </c>
      <c r="I123" s="37">
        <f>'0.输入区'!I50</f>
        <v>0</v>
      </c>
      <c r="J123" s="37">
        <f>'0.输入区'!J50</f>
        <v>0</v>
      </c>
      <c r="K123" s="37">
        <f>'0.输入区'!K50</f>
        <v>0</v>
      </c>
      <c r="L123" s="37">
        <f>'0.输入区'!L50</f>
        <v>0</v>
      </c>
      <c r="M123" s="37">
        <f>'0.输入区'!M50</f>
        <v>0</v>
      </c>
      <c r="N123" s="37">
        <f>'0.输入区'!N50</f>
        <v>0</v>
      </c>
      <c r="O123" s="37">
        <f>'0.输入区'!O50</f>
        <v>0</v>
      </c>
      <c r="P123" s="37">
        <f>'0.输入区'!P50</f>
        <v>0</v>
      </c>
      <c r="Q123" s="37">
        <f>'0.输入区'!Q50</f>
        <v>0</v>
      </c>
      <c r="R123" s="37">
        <f>'0.输入区'!R50</f>
        <v>0</v>
      </c>
      <c r="S123" s="37">
        <f>'0.输入区'!S50</f>
        <v>0</v>
      </c>
      <c r="T123" s="37">
        <f>'0.输入区'!T50</f>
        <v>0</v>
      </c>
      <c r="U123" s="37">
        <f>'0.输入区'!U50</f>
        <v>0</v>
      </c>
      <c r="V123" s="37">
        <f>'0.输入区'!V50</f>
        <v>0</v>
      </c>
      <c r="W123" s="37">
        <f>'0.输入区'!W50</f>
        <v>0</v>
      </c>
      <c r="X123" s="37">
        <f>'0.输入区'!X50</f>
        <v>0</v>
      </c>
      <c r="Y123" s="37">
        <f>'0.输入区'!Y50</f>
        <v>0</v>
      </c>
      <c r="Z123" s="37">
        <f>'0.输入区'!Z50</f>
        <v>0</v>
      </c>
      <c r="AA123" s="37">
        <f>'0.输入区'!AA50</f>
        <v>0</v>
      </c>
      <c r="AB123" s="37">
        <f>'0.输入区'!AB50</f>
        <v>0</v>
      </c>
    </row>
    <row r="124" spans="1:30" ht="16">
      <c r="A124" s="37">
        <f>'0.输入区'!A51</f>
        <v>0</v>
      </c>
      <c r="B124" s="37">
        <f>'0.输入区'!B51</f>
        <v>0</v>
      </c>
      <c r="C124" s="37">
        <f>'0.输入区'!C51</f>
        <v>0</v>
      </c>
      <c r="D124" s="37">
        <f>'0.输入区'!D51</f>
        <v>0</v>
      </c>
      <c r="E124" s="37">
        <f>'0.输入区'!E51</f>
        <v>0</v>
      </c>
      <c r="F124" s="37">
        <f>'0.输入区'!F51</f>
        <v>0</v>
      </c>
      <c r="G124" s="37">
        <f>'0.输入区'!G51</f>
        <v>0</v>
      </c>
      <c r="H124" s="37">
        <f>'0.输入区'!H51</f>
        <v>0</v>
      </c>
      <c r="I124" s="37">
        <f>'0.输入区'!I51</f>
        <v>0</v>
      </c>
      <c r="J124" s="37">
        <f>'0.输入区'!J51</f>
        <v>0</v>
      </c>
      <c r="K124" s="37">
        <f>'0.输入区'!K51</f>
        <v>0</v>
      </c>
      <c r="L124" s="37">
        <f>'0.输入区'!L51</f>
        <v>0</v>
      </c>
      <c r="M124" s="37">
        <f>'0.输入区'!M51</f>
        <v>0</v>
      </c>
      <c r="N124" s="37">
        <f>'0.输入区'!N51</f>
        <v>0</v>
      </c>
      <c r="O124" s="37">
        <f>'0.输入区'!O51</f>
        <v>0</v>
      </c>
      <c r="P124" s="37">
        <f>'0.输入区'!P51</f>
        <v>0</v>
      </c>
      <c r="Q124" s="37">
        <f>'0.输入区'!Q51</f>
        <v>0</v>
      </c>
      <c r="R124" s="37">
        <f>'0.输入区'!R51</f>
        <v>0</v>
      </c>
      <c r="S124" s="37">
        <f>'0.输入区'!S51</f>
        <v>0</v>
      </c>
      <c r="T124" s="37">
        <f>'0.输入区'!T51</f>
        <v>0</v>
      </c>
      <c r="U124" s="37">
        <f>'0.输入区'!U51</f>
        <v>0</v>
      </c>
      <c r="V124" s="37">
        <f>'0.输入区'!V51</f>
        <v>0</v>
      </c>
      <c r="W124" s="37">
        <f>'0.输入区'!W51</f>
        <v>0</v>
      </c>
      <c r="X124" s="37">
        <f>'0.输入区'!X51</f>
        <v>0</v>
      </c>
      <c r="Y124" s="37">
        <f>'0.输入区'!Y51</f>
        <v>0</v>
      </c>
      <c r="Z124" s="37">
        <f>'0.输入区'!Z51</f>
        <v>0</v>
      </c>
      <c r="AA124" s="37">
        <f>'0.输入区'!AA51</f>
        <v>0</v>
      </c>
      <c r="AB124" s="37">
        <f>'0.输入区'!AB51</f>
        <v>0</v>
      </c>
    </row>
    <row r="127" spans="1:30" ht="16">
      <c r="A127" s="36" t="s">
        <v>68</v>
      </c>
      <c r="B127" s="36" t="s">
        <v>41</v>
      </c>
      <c r="C127" s="36" t="s">
        <v>69</v>
      </c>
      <c r="D127" s="36" t="s">
        <v>3</v>
      </c>
      <c r="E127" s="36" t="s">
        <v>5</v>
      </c>
      <c r="F127" s="36" t="s">
        <v>27</v>
      </c>
      <c r="G127" s="36" t="s">
        <v>44</v>
      </c>
      <c r="H127" s="36" t="s">
        <v>45</v>
      </c>
      <c r="I127" s="36" t="s">
        <v>46</v>
      </c>
      <c r="J127" s="36" t="s">
        <v>47</v>
      </c>
      <c r="K127" s="36" t="s">
        <v>48</v>
      </c>
      <c r="L127" s="36" t="s">
        <v>49</v>
      </c>
      <c r="M127" s="36" t="s">
        <v>50</v>
      </c>
      <c r="N127" s="36" t="s">
        <v>51</v>
      </c>
      <c r="O127" s="36" t="s">
        <v>52</v>
      </c>
      <c r="P127" s="36" t="s">
        <v>53</v>
      </c>
      <c r="Q127" s="36" t="s">
        <v>54</v>
      </c>
      <c r="R127" s="36" t="s">
        <v>55</v>
      </c>
      <c r="S127" s="36" t="s">
        <v>56</v>
      </c>
      <c r="T127" s="36" t="s">
        <v>57</v>
      </c>
      <c r="U127" s="36" t="s">
        <v>58</v>
      </c>
      <c r="V127" s="36" t="s">
        <v>59</v>
      </c>
      <c r="W127" s="36" t="s">
        <v>60</v>
      </c>
      <c r="X127" s="36" t="s">
        <v>61</v>
      </c>
      <c r="Y127" s="36" t="s">
        <v>62</v>
      </c>
      <c r="Z127" s="36" t="s">
        <v>63</v>
      </c>
      <c r="AA127" s="36" t="s">
        <v>64</v>
      </c>
      <c r="AB127" s="36" t="s">
        <v>65</v>
      </c>
      <c r="AC127" s="36" t="s">
        <v>66</v>
      </c>
      <c r="AD127" s="36" t="s">
        <v>67</v>
      </c>
    </row>
    <row r="128" spans="1:30" ht="16">
      <c r="A128" s="37" t="str">
        <f>'0.输入区'!A55</f>
        <v>D1</v>
      </c>
      <c r="B128" s="37">
        <f>'0.输入区'!B55</f>
        <v>1</v>
      </c>
      <c r="C128" s="37">
        <f>'0.输入区'!C55</f>
        <v>0</v>
      </c>
      <c r="D128" s="37">
        <f>'0.输入区'!D55</f>
        <v>5</v>
      </c>
      <c r="E128" s="37">
        <f>'0.输入区'!E55</f>
        <v>15</v>
      </c>
      <c r="F128" s="37">
        <f>'0.输入区'!F55</f>
        <v>200</v>
      </c>
      <c r="G128" s="37">
        <f>'0.输入区'!G55</f>
        <v>1932</v>
      </c>
      <c r="H128" s="37">
        <f>'0.输入区'!H55</f>
        <v>1923</v>
      </c>
      <c r="I128" s="37">
        <f>'0.输入区'!I55</f>
        <v>1911</v>
      </c>
      <c r="J128" s="37">
        <f>'0.输入区'!J55</f>
        <v>1908</v>
      </c>
      <c r="K128" s="37">
        <f>'0.输入区'!K55</f>
        <v>1920</v>
      </c>
      <c r="L128" s="37">
        <f>'0.输入区'!L55</f>
        <v>1950</v>
      </c>
      <c r="M128" s="37">
        <f>'0.输入区'!M55</f>
        <v>1983</v>
      </c>
      <c r="N128" s="37">
        <f>'0.输入区'!N55</f>
        <v>2004</v>
      </c>
      <c r="O128" s="37">
        <f>'0.输入区'!O55</f>
        <v>2016</v>
      </c>
      <c r="P128" s="37">
        <f>'0.输入区'!P55</f>
        <v>2022</v>
      </c>
      <c r="Q128" s="37">
        <f>'0.输入区'!Q55</f>
        <v>2022</v>
      </c>
      <c r="R128" s="37">
        <f>'0.输入区'!R55</f>
        <v>2010</v>
      </c>
      <c r="S128" s="37">
        <f>'0.输入区'!S55</f>
        <v>2001</v>
      </c>
      <c r="T128" s="37">
        <f>'0.输入区'!T55</f>
        <v>2007</v>
      </c>
      <c r="U128" s="37">
        <f>'0.输入区'!U55</f>
        <v>2031</v>
      </c>
      <c r="V128" s="37">
        <f>'0.输入区'!V55</f>
        <v>2070</v>
      </c>
      <c r="W128" s="37">
        <f>'0.输入区'!W55</f>
        <v>2121</v>
      </c>
      <c r="X128" s="37">
        <f>'0.输入区'!X55</f>
        <v>2175</v>
      </c>
      <c r="Y128" s="37">
        <f>'0.输入区'!Y55</f>
        <v>2208</v>
      </c>
      <c r="Z128" s="37">
        <f>'0.输入区'!Z55</f>
        <v>2208</v>
      </c>
      <c r="AA128" s="37">
        <f>'0.输入区'!AA55</f>
        <v>2184</v>
      </c>
      <c r="AB128" s="37">
        <f>'0.输入区'!AB55</f>
        <v>2139</v>
      </c>
      <c r="AC128" s="37">
        <f>'0.输入区'!AC55</f>
        <v>2088</v>
      </c>
      <c r="AD128" s="37">
        <f>'0.输入区'!AD55</f>
        <v>2052</v>
      </c>
    </row>
    <row r="129" spans="1:30" ht="16">
      <c r="A129" s="37" t="str">
        <f>'0.输入区'!A56</f>
        <v>D2</v>
      </c>
      <c r="B129" s="37">
        <f>'0.输入区'!B56</f>
        <v>1</v>
      </c>
      <c r="C129" s="37">
        <f>'0.输入区'!C56</f>
        <v>0</v>
      </c>
      <c r="D129" s="37">
        <f>'0.输入区'!D56</f>
        <v>2</v>
      </c>
      <c r="E129" s="37">
        <f>'0.输入区'!E56</f>
        <v>15</v>
      </c>
      <c r="F129" s="37">
        <f>'0.输入区'!F56</f>
        <v>350</v>
      </c>
      <c r="G129" s="37">
        <f>'0.输入区'!G56</f>
        <v>3517.5</v>
      </c>
      <c r="H129" s="37">
        <f>'0.输入区'!H56</f>
        <v>3533.25</v>
      </c>
      <c r="I129" s="37">
        <f>'0.输入区'!I56</f>
        <v>3543.75</v>
      </c>
      <c r="J129" s="37">
        <f>'0.输入区'!J56</f>
        <v>3549</v>
      </c>
      <c r="K129" s="37">
        <f>'0.输入区'!K56</f>
        <v>3554.25</v>
      </c>
      <c r="L129" s="37">
        <f>'0.输入区'!L56</f>
        <v>3564.75</v>
      </c>
      <c r="M129" s="37">
        <f>'0.输入区'!M56</f>
        <v>3559.5</v>
      </c>
      <c r="N129" s="37">
        <f>'0.输入区'!N56</f>
        <v>3538.5</v>
      </c>
      <c r="O129" s="37">
        <f>'0.输入区'!O56</f>
        <v>3533.25</v>
      </c>
      <c r="P129" s="37">
        <f>'0.输入区'!P56</f>
        <v>3538.5</v>
      </c>
      <c r="Q129" s="37">
        <f>'0.输入区'!Q56</f>
        <v>3538.5</v>
      </c>
      <c r="R129" s="37">
        <f>'0.输入区'!R56</f>
        <v>3517.5</v>
      </c>
      <c r="S129" s="37">
        <f>'0.输入区'!S56</f>
        <v>3501.75</v>
      </c>
      <c r="T129" s="37">
        <f>'0.输入区'!T56</f>
        <v>3512.25</v>
      </c>
      <c r="U129" s="37">
        <f>'0.输入区'!U56</f>
        <v>3554.25</v>
      </c>
      <c r="V129" s="37">
        <f>'0.输入区'!V56</f>
        <v>3622.5</v>
      </c>
      <c r="W129" s="37">
        <f>'0.输入区'!W56</f>
        <v>3717</v>
      </c>
      <c r="X129" s="37">
        <f>'0.输入区'!X56</f>
        <v>3806.25</v>
      </c>
      <c r="Y129" s="37">
        <f>'0.输入区'!Y56</f>
        <v>3864</v>
      </c>
      <c r="Z129" s="37">
        <f>'0.输入区'!Z56</f>
        <v>3874.5</v>
      </c>
      <c r="AA129" s="37">
        <f>'0.输入区'!AA56</f>
        <v>3832.5</v>
      </c>
      <c r="AB129" s="37">
        <f>'0.输入区'!AB56</f>
        <v>3743.25</v>
      </c>
      <c r="AC129" s="37">
        <f>'0.输入区'!AC56</f>
        <v>3627.75</v>
      </c>
      <c r="AD129" s="37">
        <f>'0.输入区'!AD56</f>
        <v>3543.75</v>
      </c>
    </row>
    <row r="130" spans="1:30" ht="16">
      <c r="A130" s="37" t="str">
        <f>'0.输入区'!A57</f>
        <v>D3</v>
      </c>
      <c r="B130" s="37">
        <f>'0.输入区'!B57</f>
        <v>1</v>
      </c>
      <c r="C130" s="37">
        <f>'0.输入区'!C57</f>
        <v>0</v>
      </c>
      <c r="D130" s="37">
        <f>'0.输入区'!D57</f>
        <v>3</v>
      </c>
      <c r="E130" s="37">
        <f>'0.输入区'!E57</f>
        <v>15</v>
      </c>
      <c r="F130" s="37">
        <f>'0.输入区'!F57</f>
        <v>350</v>
      </c>
      <c r="G130" s="37">
        <f>'0.输入区'!G57</f>
        <v>3517.5</v>
      </c>
      <c r="H130" s="37">
        <f>'0.输入区'!H57</f>
        <v>3533.25</v>
      </c>
      <c r="I130" s="37">
        <f>'0.输入区'!I57</f>
        <v>3543.75</v>
      </c>
      <c r="J130" s="37">
        <f>'0.输入区'!J57</f>
        <v>3549</v>
      </c>
      <c r="K130" s="37">
        <f>'0.输入区'!K57</f>
        <v>3554.25</v>
      </c>
      <c r="L130" s="37">
        <f>'0.输入区'!L57</f>
        <v>3564.75</v>
      </c>
      <c r="M130" s="37">
        <f>'0.输入区'!M57</f>
        <v>3559.5</v>
      </c>
      <c r="N130" s="37">
        <f>'0.输入区'!N57</f>
        <v>3538.5</v>
      </c>
      <c r="O130" s="37">
        <f>'0.输入区'!O57</f>
        <v>3533.25</v>
      </c>
      <c r="P130" s="37">
        <f>'0.输入区'!P57</f>
        <v>3538.5</v>
      </c>
      <c r="Q130" s="37">
        <f>'0.输入区'!Q57</f>
        <v>3538.5</v>
      </c>
      <c r="R130" s="37">
        <f>'0.输入区'!R57</f>
        <v>3517.5</v>
      </c>
      <c r="S130" s="37">
        <f>'0.输入区'!S57</f>
        <v>3501.75</v>
      </c>
      <c r="T130" s="37">
        <f>'0.输入区'!T57</f>
        <v>3512.25</v>
      </c>
      <c r="U130" s="37">
        <f>'0.输入区'!U57</f>
        <v>3554.25</v>
      </c>
      <c r="V130" s="37">
        <f>'0.输入区'!V57</f>
        <v>3622.5</v>
      </c>
      <c r="W130" s="37">
        <f>'0.输入区'!W57</f>
        <v>3717</v>
      </c>
      <c r="X130" s="37">
        <f>'0.输入区'!X57</f>
        <v>3806.25</v>
      </c>
      <c r="Y130" s="37">
        <f>'0.输入区'!Y57</f>
        <v>3864</v>
      </c>
      <c r="Z130" s="37">
        <f>'0.输入区'!Z57</f>
        <v>3874.5</v>
      </c>
      <c r="AA130" s="37">
        <f>'0.输入区'!AA57</f>
        <v>3832.5</v>
      </c>
      <c r="AB130" s="37">
        <f>'0.输入区'!AB57</f>
        <v>3743.25</v>
      </c>
      <c r="AC130" s="37">
        <f>'0.输入区'!AC57</f>
        <v>3627.75</v>
      </c>
      <c r="AD130" s="37">
        <f>'0.输入区'!AD57</f>
        <v>3543.75</v>
      </c>
    </row>
    <row r="131" spans="1:30" ht="16">
      <c r="A131" s="37">
        <f>'0.输入区'!A58</f>
        <v>0</v>
      </c>
      <c r="B131" s="37">
        <f>'0.输入区'!B58</f>
        <v>0</v>
      </c>
      <c r="C131" s="37">
        <f>'0.输入区'!C58</f>
        <v>0</v>
      </c>
      <c r="D131" s="37">
        <f>'0.输入区'!D58</f>
        <v>0</v>
      </c>
      <c r="E131" s="37">
        <f>'0.输入区'!E58</f>
        <v>0</v>
      </c>
      <c r="F131" s="37">
        <f>'0.输入区'!F58</f>
        <v>0</v>
      </c>
      <c r="G131" s="37">
        <f>'0.输入区'!G58</f>
        <v>0</v>
      </c>
      <c r="H131" s="37">
        <f>'0.输入区'!H58</f>
        <v>0</v>
      </c>
      <c r="I131" s="37">
        <f>'0.输入区'!I58</f>
        <v>0</v>
      </c>
      <c r="J131" s="37">
        <f>'0.输入区'!J58</f>
        <v>0</v>
      </c>
      <c r="K131" s="37">
        <f>'0.输入区'!K58</f>
        <v>0</v>
      </c>
      <c r="L131" s="37">
        <f>'0.输入区'!L58</f>
        <v>0</v>
      </c>
      <c r="M131" s="37">
        <f>'0.输入区'!M58</f>
        <v>0</v>
      </c>
      <c r="N131" s="37">
        <f>'0.输入区'!N58</f>
        <v>0</v>
      </c>
      <c r="O131" s="37">
        <f>'0.输入区'!O58</f>
        <v>0</v>
      </c>
      <c r="P131" s="37">
        <f>'0.输入区'!P58</f>
        <v>0</v>
      </c>
      <c r="Q131" s="37">
        <f>'0.输入区'!Q58</f>
        <v>0</v>
      </c>
      <c r="R131" s="37">
        <f>'0.输入区'!R58</f>
        <v>0</v>
      </c>
      <c r="S131" s="37">
        <f>'0.输入区'!S58</f>
        <v>0</v>
      </c>
      <c r="T131" s="37">
        <f>'0.输入区'!T58</f>
        <v>0</v>
      </c>
      <c r="U131" s="37">
        <f>'0.输入区'!U58</f>
        <v>0</v>
      </c>
      <c r="V131" s="37">
        <f>'0.输入区'!V58</f>
        <v>0</v>
      </c>
      <c r="W131" s="37">
        <f>'0.输入区'!W58</f>
        <v>0</v>
      </c>
      <c r="X131" s="37">
        <f>'0.输入区'!X58</f>
        <v>0</v>
      </c>
      <c r="Y131" s="37">
        <f>'0.输入区'!Y58</f>
        <v>0</v>
      </c>
      <c r="Z131" s="37">
        <f>'0.输入区'!Z58</f>
        <v>0</v>
      </c>
      <c r="AA131" s="37">
        <f>'0.输入区'!AA58</f>
        <v>0</v>
      </c>
      <c r="AB131" s="37">
        <f>'0.输入区'!AB58</f>
        <v>0</v>
      </c>
      <c r="AC131" s="37">
        <f>'0.输入区'!AC58</f>
        <v>0</v>
      </c>
      <c r="AD131" s="37">
        <f>'0.输入区'!AD58</f>
        <v>0</v>
      </c>
    </row>
    <row r="132" spans="1:30" ht="16">
      <c r="A132" s="37">
        <f>'0.输入区'!A59</f>
        <v>0</v>
      </c>
      <c r="B132" s="37">
        <f>'0.输入区'!B59</f>
        <v>0</v>
      </c>
      <c r="C132" s="37">
        <f>'0.输入区'!C59</f>
        <v>0</v>
      </c>
      <c r="D132" s="37">
        <f>'0.输入区'!D59</f>
        <v>0</v>
      </c>
      <c r="E132" s="37">
        <f>'0.输入区'!E59</f>
        <v>0</v>
      </c>
      <c r="F132" s="37">
        <f>'0.输入区'!F59</f>
        <v>0</v>
      </c>
      <c r="G132" s="37">
        <f>'0.输入区'!G59</f>
        <v>0</v>
      </c>
      <c r="H132" s="37">
        <f>'0.输入区'!H59</f>
        <v>0</v>
      </c>
      <c r="I132" s="37">
        <f>'0.输入区'!I59</f>
        <v>0</v>
      </c>
      <c r="J132" s="37">
        <f>'0.输入区'!J59</f>
        <v>0</v>
      </c>
      <c r="K132" s="37">
        <f>'0.输入区'!K59</f>
        <v>0</v>
      </c>
      <c r="L132" s="37">
        <f>'0.输入区'!L59</f>
        <v>0</v>
      </c>
      <c r="M132" s="37">
        <f>'0.输入区'!M59</f>
        <v>0</v>
      </c>
      <c r="N132" s="37">
        <f>'0.输入区'!N59</f>
        <v>0</v>
      </c>
      <c r="O132" s="37">
        <f>'0.输入区'!O59</f>
        <v>0</v>
      </c>
      <c r="P132" s="37">
        <f>'0.输入区'!P59</f>
        <v>0</v>
      </c>
      <c r="Q132" s="37">
        <f>'0.输入区'!Q59</f>
        <v>0</v>
      </c>
      <c r="R132" s="37">
        <f>'0.输入区'!R59</f>
        <v>0</v>
      </c>
      <c r="S132" s="37">
        <f>'0.输入区'!S59</f>
        <v>0</v>
      </c>
      <c r="T132" s="37">
        <f>'0.输入区'!T59</f>
        <v>0</v>
      </c>
      <c r="U132" s="37">
        <f>'0.输入区'!U59</f>
        <v>0</v>
      </c>
      <c r="V132" s="37">
        <f>'0.输入区'!V59</f>
        <v>0</v>
      </c>
      <c r="W132" s="37">
        <f>'0.输入区'!W59</f>
        <v>0</v>
      </c>
      <c r="X132" s="37">
        <f>'0.输入区'!X59</f>
        <v>0</v>
      </c>
      <c r="Y132" s="37">
        <f>'0.输入区'!Y59</f>
        <v>0</v>
      </c>
      <c r="Z132" s="37">
        <f>'0.输入区'!Z59</f>
        <v>0</v>
      </c>
      <c r="AA132" s="37">
        <f>'0.输入区'!AA59</f>
        <v>0</v>
      </c>
      <c r="AB132" s="37">
        <f>'0.输入区'!AB59</f>
        <v>0</v>
      </c>
      <c r="AC132" s="37">
        <f>'0.输入区'!AC59</f>
        <v>0</v>
      </c>
      <c r="AD132" s="37">
        <f>'0.输入区'!AD59</f>
        <v>0</v>
      </c>
    </row>
    <row r="133" spans="1:30" ht="16">
      <c r="A133" s="37">
        <f>'0.输入区'!A60</f>
        <v>0</v>
      </c>
      <c r="B133" s="37">
        <f>'0.输入区'!B60</f>
        <v>0</v>
      </c>
      <c r="C133" s="37">
        <f>'0.输入区'!C60</f>
        <v>0</v>
      </c>
      <c r="D133" s="37">
        <f>'0.输入区'!D60</f>
        <v>0</v>
      </c>
      <c r="E133" s="37">
        <f>'0.输入区'!E60</f>
        <v>0</v>
      </c>
      <c r="F133" s="37">
        <f>'0.输入区'!F60</f>
        <v>0</v>
      </c>
      <c r="G133" s="37">
        <f>'0.输入区'!G60</f>
        <v>0</v>
      </c>
      <c r="H133" s="37">
        <f>'0.输入区'!H60</f>
        <v>0</v>
      </c>
      <c r="I133" s="37">
        <f>'0.输入区'!I60</f>
        <v>0</v>
      </c>
      <c r="J133" s="37">
        <f>'0.输入区'!J60</f>
        <v>0</v>
      </c>
      <c r="K133" s="37">
        <f>'0.输入区'!K60</f>
        <v>0</v>
      </c>
      <c r="L133" s="37">
        <f>'0.输入区'!L60</f>
        <v>0</v>
      </c>
      <c r="M133" s="37">
        <f>'0.输入区'!M60</f>
        <v>0</v>
      </c>
      <c r="N133" s="37">
        <f>'0.输入区'!N60</f>
        <v>0</v>
      </c>
      <c r="O133" s="37">
        <f>'0.输入区'!O60</f>
        <v>0</v>
      </c>
      <c r="P133" s="37">
        <f>'0.输入区'!P60</f>
        <v>0</v>
      </c>
      <c r="Q133" s="37">
        <f>'0.输入区'!Q60</f>
        <v>0</v>
      </c>
      <c r="R133" s="37">
        <f>'0.输入区'!R60</f>
        <v>0</v>
      </c>
      <c r="S133" s="37">
        <f>'0.输入区'!S60</f>
        <v>0</v>
      </c>
      <c r="T133" s="37">
        <f>'0.输入区'!T60</f>
        <v>0</v>
      </c>
      <c r="U133" s="37">
        <f>'0.输入区'!U60</f>
        <v>0</v>
      </c>
      <c r="V133" s="37">
        <f>'0.输入区'!V60</f>
        <v>0</v>
      </c>
      <c r="W133" s="37">
        <f>'0.输入区'!W60</f>
        <v>0</v>
      </c>
      <c r="X133" s="37">
        <f>'0.输入区'!X60</f>
        <v>0</v>
      </c>
      <c r="Y133" s="37">
        <f>'0.输入区'!Y60</f>
        <v>0</v>
      </c>
      <c r="Z133" s="37">
        <f>'0.输入区'!Z60</f>
        <v>0</v>
      </c>
      <c r="AA133" s="37">
        <f>'0.输入区'!AA60</f>
        <v>0</v>
      </c>
      <c r="AB133" s="37">
        <f>'0.输入区'!AB60</f>
        <v>0</v>
      </c>
      <c r="AC133" s="37">
        <f>'0.输入区'!AC60</f>
        <v>0</v>
      </c>
      <c r="AD133" s="37">
        <f>'0.输入区'!AD60</f>
        <v>0</v>
      </c>
    </row>
    <row r="134" spans="1:30" ht="16">
      <c r="A134" s="37">
        <f>'0.输入区'!A61</f>
        <v>0</v>
      </c>
      <c r="B134" s="37">
        <f>'0.输入区'!B61</f>
        <v>0</v>
      </c>
      <c r="C134" s="37">
        <f>'0.输入区'!C61</f>
        <v>0</v>
      </c>
      <c r="D134" s="37">
        <f>'0.输入区'!D61</f>
        <v>0</v>
      </c>
      <c r="E134" s="37">
        <f>'0.输入区'!E61</f>
        <v>0</v>
      </c>
      <c r="F134" s="37">
        <f>'0.输入区'!F61</f>
        <v>0</v>
      </c>
      <c r="G134" s="37">
        <f>'0.输入区'!G61</f>
        <v>0</v>
      </c>
      <c r="H134" s="37">
        <f>'0.输入区'!H61</f>
        <v>0</v>
      </c>
      <c r="I134" s="37">
        <f>'0.输入区'!I61</f>
        <v>0</v>
      </c>
      <c r="J134" s="37">
        <f>'0.输入区'!J61</f>
        <v>0</v>
      </c>
      <c r="K134" s="37">
        <f>'0.输入区'!K61</f>
        <v>0</v>
      </c>
      <c r="L134" s="37">
        <f>'0.输入区'!L61</f>
        <v>0</v>
      </c>
      <c r="M134" s="37">
        <f>'0.输入区'!M61</f>
        <v>0</v>
      </c>
      <c r="N134" s="37">
        <f>'0.输入区'!N61</f>
        <v>0</v>
      </c>
      <c r="O134" s="37">
        <f>'0.输入区'!O61</f>
        <v>0</v>
      </c>
      <c r="P134" s="37">
        <f>'0.输入区'!P61</f>
        <v>0</v>
      </c>
      <c r="Q134" s="37">
        <f>'0.输入区'!Q61</f>
        <v>0</v>
      </c>
      <c r="R134" s="37">
        <f>'0.输入区'!R61</f>
        <v>0</v>
      </c>
      <c r="S134" s="37">
        <f>'0.输入区'!S61</f>
        <v>0</v>
      </c>
      <c r="T134" s="37">
        <f>'0.输入区'!T61</f>
        <v>0</v>
      </c>
      <c r="U134" s="37">
        <f>'0.输入区'!U61</f>
        <v>0</v>
      </c>
      <c r="V134" s="37">
        <f>'0.输入区'!V61</f>
        <v>0</v>
      </c>
      <c r="W134" s="37">
        <f>'0.输入区'!W61</f>
        <v>0</v>
      </c>
      <c r="X134" s="37">
        <f>'0.输入区'!X61</f>
        <v>0</v>
      </c>
      <c r="Y134" s="37">
        <f>'0.输入区'!Y61</f>
        <v>0</v>
      </c>
      <c r="Z134" s="37">
        <f>'0.输入区'!Z61</f>
        <v>0</v>
      </c>
      <c r="AA134" s="37">
        <f>'0.输入区'!AA61</f>
        <v>0</v>
      </c>
      <c r="AB134" s="37">
        <f>'0.输入区'!AB61</f>
        <v>0</v>
      </c>
      <c r="AC134" s="37">
        <f>'0.输入区'!AC61</f>
        <v>0</v>
      </c>
      <c r="AD134" s="37">
        <f>'0.输入区'!AD61</f>
        <v>0</v>
      </c>
    </row>
    <row r="135" spans="1:30" ht="16">
      <c r="A135" s="37">
        <f>'0.输入区'!A62</f>
        <v>0</v>
      </c>
      <c r="B135" s="37">
        <f>'0.输入区'!B62</f>
        <v>0</v>
      </c>
      <c r="C135" s="37">
        <f>'0.输入区'!C62</f>
        <v>0</v>
      </c>
      <c r="D135" s="37">
        <f>'0.输入区'!D62</f>
        <v>0</v>
      </c>
      <c r="E135" s="37">
        <f>'0.输入区'!E62</f>
        <v>0</v>
      </c>
      <c r="F135" s="37">
        <f>'0.输入区'!F62</f>
        <v>0</v>
      </c>
      <c r="G135" s="37">
        <f>'0.输入区'!G62</f>
        <v>0</v>
      </c>
      <c r="H135" s="37">
        <f>'0.输入区'!H62</f>
        <v>0</v>
      </c>
      <c r="I135" s="37">
        <f>'0.输入区'!I62</f>
        <v>0</v>
      </c>
      <c r="J135" s="37">
        <f>'0.输入区'!J62</f>
        <v>0</v>
      </c>
      <c r="K135" s="37">
        <f>'0.输入区'!K62</f>
        <v>0</v>
      </c>
      <c r="L135" s="37">
        <f>'0.输入区'!L62</f>
        <v>0</v>
      </c>
      <c r="M135" s="37">
        <f>'0.输入区'!M62</f>
        <v>0</v>
      </c>
      <c r="N135" s="37">
        <f>'0.输入区'!N62</f>
        <v>0</v>
      </c>
      <c r="O135" s="37">
        <f>'0.输入区'!O62</f>
        <v>0</v>
      </c>
      <c r="P135" s="37">
        <f>'0.输入区'!P62</f>
        <v>0</v>
      </c>
      <c r="Q135" s="37">
        <f>'0.输入区'!Q62</f>
        <v>0</v>
      </c>
      <c r="R135" s="37">
        <f>'0.输入区'!R62</f>
        <v>0</v>
      </c>
      <c r="S135" s="37">
        <f>'0.输入区'!S62</f>
        <v>0</v>
      </c>
      <c r="T135" s="37">
        <f>'0.输入区'!T62</f>
        <v>0</v>
      </c>
      <c r="U135" s="37">
        <f>'0.输入区'!U62</f>
        <v>0</v>
      </c>
      <c r="V135" s="37">
        <f>'0.输入区'!V62</f>
        <v>0</v>
      </c>
      <c r="W135" s="37">
        <f>'0.输入区'!W62</f>
        <v>0</v>
      </c>
      <c r="X135" s="37">
        <f>'0.输入区'!X62</f>
        <v>0</v>
      </c>
      <c r="Y135" s="37">
        <f>'0.输入区'!Y62</f>
        <v>0</v>
      </c>
      <c r="Z135" s="37">
        <f>'0.输入区'!Z62</f>
        <v>0</v>
      </c>
      <c r="AA135" s="37">
        <f>'0.输入区'!AA62</f>
        <v>0</v>
      </c>
      <c r="AB135" s="37">
        <f>'0.输入区'!AB62</f>
        <v>0</v>
      </c>
      <c r="AC135" s="37">
        <f>'0.输入区'!AC62</f>
        <v>0</v>
      </c>
      <c r="AD135" s="37">
        <f>'0.输入区'!AD62</f>
        <v>0</v>
      </c>
    </row>
    <row r="136" spans="1:30" ht="16">
      <c r="A136" s="37">
        <f>'0.输入区'!A63</f>
        <v>0</v>
      </c>
      <c r="B136" s="37">
        <f>'0.输入区'!B63</f>
        <v>0</v>
      </c>
      <c r="C136" s="37">
        <f>'0.输入区'!C63</f>
        <v>0</v>
      </c>
      <c r="D136" s="37">
        <f>'0.输入区'!D63</f>
        <v>0</v>
      </c>
      <c r="E136" s="37">
        <f>'0.输入区'!E63</f>
        <v>0</v>
      </c>
      <c r="F136" s="37">
        <f>'0.输入区'!F63</f>
        <v>0</v>
      </c>
      <c r="G136" s="37">
        <f>'0.输入区'!G63</f>
        <v>0</v>
      </c>
      <c r="H136" s="37">
        <f>'0.输入区'!H63</f>
        <v>0</v>
      </c>
      <c r="I136" s="37">
        <f>'0.输入区'!I63</f>
        <v>0</v>
      </c>
      <c r="J136" s="37">
        <f>'0.输入区'!J63</f>
        <v>0</v>
      </c>
      <c r="K136" s="37">
        <f>'0.输入区'!K63</f>
        <v>0</v>
      </c>
      <c r="L136" s="37">
        <f>'0.输入区'!L63</f>
        <v>0</v>
      </c>
      <c r="M136" s="37">
        <f>'0.输入区'!M63</f>
        <v>0</v>
      </c>
      <c r="N136" s="37">
        <f>'0.输入区'!N63</f>
        <v>0</v>
      </c>
      <c r="O136" s="37">
        <f>'0.输入区'!O63</f>
        <v>0</v>
      </c>
      <c r="P136" s="37">
        <f>'0.输入区'!P63</f>
        <v>0</v>
      </c>
      <c r="Q136" s="37">
        <f>'0.输入区'!Q63</f>
        <v>0</v>
      </c>
      <c r="R136" s="37">
        <f>'0.输入区'!R63</f>
        <v>0</v>
      </c>
      <c r="S136" s="37">
        <f>'0.输入区'!S63</f>
        <v>0</v>
      </c>
      <c r="T136" s="37">
        <f>'0.输入区'!T63</f>
        <v>0</v>
      </c>
      <c r="U136" s="37">
        <f>'0.输入区'!U63</f>
        <v>0</v>
      </c>
      <c r="V136" s="37">
        <f>'0.输入区'!V63</f>
        <v>0</v>
      </c>
      <c r="W136" s="37">
        <f>'0.输入区'!W63</f>
        <v>0</v>
      </c>
      <c r="X136" s="37">
        <f>'0.输入区'!X63</f>
        <v>0</v>
      </c>
      <c r="Y136" s="37">
        <f>'0.输入区'!Y63</f>
        <v>0</v>
      </c>
      <c r="Z136" s="37">
        <f>'0.输入区'!Z63</f>
        <v>0</v>
      </c>
      <c r="AA136" s="37">
        <f>'0.输入区'!AA63</f>
        <v>0</v>
      </c>
      <c r="AB136" s="37">
        <f>'0.输入区'!AB63</f>
        <v>0</v>
      </c>
      <c r="AC136" s="37">
        <f>'0.输入区'!AC63</f>
        <v>0</v>
      </c>
      <c r="AD136" s="37">
        <f>'0.输入区'!AD63</f>
        <v>0</v>
      </c>
    </row>
    <row r="137" spans="1:30" ht="16">
      <c r="A137" s="37">
        <f>'0.输入区'!A64</f>
        <v>0</v>
      </c>
      <c r="B137" s="37">
        <f>'0.输入区'!B64</f>
        <v>0</v>
      </c>
      <c r="C137" s="37">
        <f>'0.输入区'!C64</f>
        <v>0</v>
      </c>
      <c r="D137" s="37">
        <f>'0.输入区'!D64</f>
        <v>0</v>
      </c>
      <c r="E137" s="37">
        <f>'0.输入区'!E64</f>
        <v>0</v>
      </c>
      <c r="F137" s="37">
        <f>'0.输入区'!F64</f>
        <v>0</v>
      </c>
      <c r="G137" s="37">
        <f>'0.输入区'!G64</f>
        <v>0</v>
      </c>
      <c r="H137" s="37">
        <f>'0.输入区'!H64</f>
        <v>0</v>
      </c>
      <c r="I137" s="37">
        <f>'0.输入区'!I64</f>
        <v>0</v>
      </c>
      <c r="J137" s="37">
        <f>'0.输入区'!J64</f>
        <v>0</v>
      </c>
      <c r="K137" s="37">
        <f>'0.输入区'!K64</f>
        <v>0</v>
      </c>
      <c r="L137" s="37">
        <f>'0.输入区'!L64</f>
        <v>0</v>
      </c>
      <c r="M137" s="37">
        <f>'0.输入区'!M64</f>
        <v>0</v>
      </c>
      <c r="N137" s="37">
        <f>'0.输入区'!N64</f>
        <v>0</v>
      </c>
      <c r="O137" s="37">
        <f>'0.输入区'!O64</f>
        <v>0</v>
      </c>
      <c r="P137" s="37">
        <f>'0.输入区'!P64</f>
        <v>0</v>
      </c>
      <c r="Q137" s="37">
        <f>'0.输入区'!Q64</f>
        <v>0</v>
      </c>
      <c r="R137" s="37">
        <f>'0.输入区'!R64</f>
        <v>0</v>
      </c>
      <c r="S137" s="37">
        <f>'0.输入区'!S64</f>
        <v>0</v>
      </c>
      <c r="T137" s="37">
        <f>'0.输入区'!T64</f>
        <v>0</v>
      </c>
      <c r="U137" s="37">
        <f>'0.输入区'!U64</f>
        <v>0</v>
      </c>
      <c r="V137" s="37">
        <f>'0.输入区'!V64</f>
        <v>0</v>
      </c>
      <c r="W137" s="37">
        <f>'0.输入区'!W64</f>
        <v>0</v>
      </c>
      <c r="X137" s="37">
        <f>'0.输入区'!X64</f>
        <v>0</v>
      </c>
      <c r="Y137" s="37">
        <f>'0.输入区'!Y64</f>
        <v>0</v>
      </c>
      <c r="Z137" s="37">
        <f>'0.输入区'!Z64</f>
        <v>0</v>
      </c>
      <c r="AA137" s="37">
        <f>'0.输入区'!AA64</f>
        <v>0</v>
      </c>
      <c r="AB137" s="37">
        <f>'0.输入区'!AB64</f>
        <v>0</v>
      </c>
      <c r="AC137" s="37">
        <f>'0.输入区'!AC64</f>
        <v>0</v>
      </c>
      <c r="AD137" s="37">
        <f>'0.输入区'!AD64</f>
        <v>0</v>
      </c>
    </row>
    <row r="138" spans="1:30" ht="16">
      <c r="A138" s="37">
        <f>'0.输入区'!A65</f>
        <v>0</v>
      </c>
      <c r="B138" s="37">
        <f>'0.输入区'!B65</f>
        <v>0</v>
      </c>
      <c r="C138" s="37">
        <f>'0.输入区'!C65</f>
        <v>0</v>
      </c>
      <c r="D138" s="37">
        <f>'0.输入区'!D65</f>
        <v>0</v>
      </c>
      <c r="E138" s="37">
        <f>'0.输入区'!E65</f>
        <v>0</v>
      </c>
      <c r="F138" s="37">
        <f>'0.输入区'!F65</f>
        <v>0</v>
      </c>
      <c r="G138" s="37">
        <f>'0.输入区'!G65</f>
        <v>0</v>
      </c>
      <c r="H138" s="37">
        <f>'0.输入区'!H65</f>
        <v>0</v>
      </c>
      <c r="I138" s="37">
        <f>'0.输入区'!I65</f>
        <v>0</v>
      </c>
      <c r="J138" s="37">
        <f>'0.输入区'!J65</f>
        <v>0</v>
      </c>
      <c r="K138" s="37">
        <f>'0.输入区'!K65</f>
        <v>0</v>
      </c>
      <c r="L138" s="37">
        <f>'0.输入区'!L65</f>
        <v>0</v>
      </c>
      <c r="M138" s="37">
        <f>'0.输入区'!M65</f>
        <v>0</v>
      </c>
      <c r="N138" s="37">
        <f>'0.输入区'!N65</f>
        <v>0</v>
      </c>
      <c r="O138" s="37">
        <f>'0.输入区'!O65</f>
        <v>0</v>
      </c>
      <c r="P138" s="37">
        <f>'0.输入区'!P65</f>
        <v>0</v>
      </c>
      <c r="Q138" s="37">
        <f>'0.输入区'!Q65</f>
        <v>0</v>
      </c>
      <c r="R138" s="37">
        <f>'0.输入区'!R65</f>
        <v>0</v>
      </c>
      <c r="S138" s="37">
        <f>'0.输入区'!S65</f>
        <v>0</v>
      </c>
      <c r="T138" s="37">
        <f>'0.输入区'!T65</f>
        <v>0</v>
      </c>
      <c r="U138" s="37">
        <f>'0.输入区'!U65</f>
        <v>0</v>
      </c>
      <c r="V138" s="37">
        <f>'0.输入区'!V65</f>
        <v>0</v>
      </c>
      <c r="W138" s="37">
        <f>'0.输入区'!W65</f>
        <v>0</v>
      </c>
      <c r="X138" s="37">
        <f>'0.输入区'!X65</f>
        <v>0</v>
      </c>
      <c r="Y138" s="37">
        <f>'0.输入区'!Y65</f>
        <v>0</v>
      </c>
      <c r="Z138" s="37">
        <f>'0.输入区'!Z65</f>
        <v>0</v>
      </c>
      <c r="AA138" s="37">
        <f>'0.输入区'!AA65</f>
        <v>0</v>
      </c>
      <c r="AB138" s="37">
        <f>'0.输入区'!AB65</f>
        <v>0</v>
      </c>
      <c r="AC138" s="37">
        <f>'0.输入区'!AC65</f>
        <v>0</v>
      </c>
      <c r="AD138" s="37">
        <f>'0.输入区'!AD65</f>
        <v>0</v>
      </c>
    </row>
    <row r="139" spans="1:30" ht="16">
      <c r="A139" s="37">
        <f>'0.输入区'!A66</f>
        <v>0</v>
      </c>
      <c r="B139" s="37">
        <f>'0.输入区'!B66</f>
        <v>0</v>
      </c>
      <c r="C139" s="37">
        <f>'0.输入区'!C66</f>
        <v>0</v>
      </c>
      <c r="D139" s="37">
        <f>'0.输入区'!D66</f>
        <v>0</v>
      </c>
      <c r="E139" s="37">
        <f>'0.输入区'!E66</f>
        <v>0</v>
      </c>
      <c r="F139" s="37">
        <f>'0.输入区'!F66</f>
        <v>0</v>
      </c>
      <c r="G139" s="37">
        <f>'0.输入区'!G66</f>
        <v>0</v>
      </c>
      <c r="H139" s="37">
        <f>'0.输入区'!H66</f>
        <v>0</v>
      </c>
      <c r="I139" s="37">
        <f>'0.输入区'!I66</f>
        <v>0</v>
      </c>
      <c r="J139" s="37">
        <f>'0.输入区'!J66</f>
        <v>0</v>
      </c>
      <c r="K139" s="37">
        <f>'0.输入区'!K66</f>
        <v>0</v>
      </c>
      <c r="L139" s="37">
        <f>'0.输入区'!L66</f>
        <v>0</v>
      </c>
      <c r="M139" s="37">
        <f>'0.输入区'!M66</f>
        <v>0</v>
      </c>
      <c r="N139" s="37">
        <f>'0.输入区'!N66</f>
        <v>0</v>
      </c>
      <c r="O139" s="37">
        <f>'0.输入区'!O66</f>
        <v>0</v>
      </c>
      <c r="P139" s="37">
        <f>'0.输入区'!P66</f>
        <v>0</v>
      </c>
      <c r="Q139" s="37">
        <f>'0.输入区'!Q66</f>
        <v>0</v>
      </c>
      <c r="R139" s="37">
        <f>'0.输入区'!R66</f>
        <v>0</v>
      </c>
      <c r="S139" s="37">
        <f>'0.输入区'!S66</f>
        <v>0</v>
      </c>
      <c r="T139" s="37">
        <f>'0.输入区'!T66</f>
        <v>0</v>
      </c>
      <c r="U139" s="37">
        <f>'0.输入区'!U66</f>
        <v>0</v>
      </c>
      <c r="V139" s="37">
        <f>'0.输入区'!V66</f>
        <v>0</v>
      </c>
      <c r="W139" s="37">
        <f>'0.输入区'!W66</f>
        <v>0</v>
      </c>
      <c r="X139" s="37">
        <f>'0.输入区'!X66</f>
        <v>0</v>
      </c>
      <c r="Y139" s="37">
        <f>'0.输入区'!Y66</f>
        <v>0</v>
      </c>
      <c r="Z139" s="37">
        <f>'0.输入区'!Z66</f>
        <v>0</v>
      </c>
      <c r="AA139" s="37">
        <f>'0.输入区'!AA66</f>
        <v>0</v>
      </c>
      <c r="AB139" s="37">
        <f>'0.输入区'!AB66</f>
        <v>0</v>
      </c>
      <c r="AC139" s="37">
        <f>'0.输入区'!AC66</f>
        <v>0</v>
      </c>
      <c r="AD139" s="37">
        <f>'0.输入区'!AD66</f>
        <v>0</v>
      </c>
    </row>
    <row r="140" spans="1:30" ht="16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</row>
  </sheetData>
  <mergeCells count="2">
    <mergeCell ref="A1:Y1"/>
    <mergeCell ref="F91:O91"/>
  </mergeCells>
  <phoneticPr fontId="2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D2:Q34"/>
  <sheetViews>
    <sheetView zoomScale="160" zoomScaleNormal="160" workbookViewId="0">
      <selection activeCell="I19" sqref="I19"/>
    </sheetView>
  </sheetViews>
  <sheetFormatPr baseColWidth="10" defaultColWidth="9" defaultRowHeight="15"/>
  <sheetData>
    <row r="2" spans="4:17">
      <c r="D2" t="s">
        <v>154</v>
      </c>
      <c r="E2" t="s">
        <v>156</v>
      </c>
      <c r="F2" t="s">
        <v>194</v>
      </c>
      <c r="G2" s="3" t="s">
        <v>195</v>
      </c>
      <c r="H2" s="40" t="s">
        <v>189</v>
      </c>
    </row>
    <row r="3" spans="4:17" ht="16">
      <c r="D3">
        <v>0</v>
      </c>
      <c r="E3" s="41">
        <f>' 5. 报价曲线与均衡价格 4段'!H38</f>
        <v>1158</v>
      </c>
      <c r="F3">
        <f>' 5. 报价曲线与均衡价格 4段'!I38</f>
        <v>348.43067799999994</v>
      </c>
      <c r="G3" s="129">
        <v>3</v>
      </c>
      <c r="H3">
        <v>1</v>
      </c>
      <c r="J3" s="110" t="s">
        <v>214</v>
      </c>
      <c r="K3" s="110" t="s">
        <v>215</v>
      </c>
      <c r="L3" s="110" t="s">
        <v>216</v>
      </c>
      <c r="M3" s="110" t="s">
        <v>217</v>
      </c>
      <c r="N3" s="110" t="s">
        <v>218</v>
      </c>
      <c r="O3" s="110" t="s">
        <v>219</v>
      </c>
    </row>
    <row r="4" spans="4:17" ht="16">
      <c r="D4">
        <f>D3+1</f>
        <v>1</v>
      </c>
      <c r="E4" s="41">
        <f>' 5. 报价曲线与均衡价格 4段'!H39</f>
        <v>1207.5</v>
      </c>
      <c r="F4">
        <f>' 5. 报价曲线与均衡价格 4段'!I39</f>
        <v>348.43067799999994</v>
      </c>
      <c r="G4" s="129">
        <v>3</v>
      </c>
      <c r="H4">
        <v>1</v>
      </c>
      <c r="I4" s="1" t="s">
        <v>245</v>
      </c>
      <c r="J4" s="109">
        <f>AVERAGEIFS($F$3:$F$26,$H$3:$H$26,"=1")</f>
        <v>348.43067799999994</v>
      </c>
      <c r="K4" s="109">
        <f>AVERAGEIFS($F$3:$F$26,$H$3:$H$26,"=2")</f>
        <v>348.43067799999994</v>
      </c>
      <c r="L4" s="109">
        <f>AVERAGEIFS($F$3:$F$26,$H$3:$H$26,"=3")</f>
        <v>340.09230249999996</v>
      </c>
      <c r="M4" s="109">
        <f>AVERAGEIFS($F$3:$F$26,$H$3:$H$26,"=4")</f>
        <v>335.92311474999997</v>
      </c>
      <c r="N4" s="109">
        <f>AVERAGEIFS($F$3:$F$26,$H$3:$H$26,"=5")</f>
        <v>348.43067799999994</v>
      </c>
      <c r="O4" s="109">
        <f>AVERAGEIFS($F$3:$F$26,$H$3:$H$26,"=6")</f>
        <v>348.43067799999994</v>
      </c>
    </row>
    <row r="5" spans="4:17">
      <c r="D5">
        <f t="shared" ref="D5:D26" si="0">D4+1</f>
        <v>2</v>
      </c>
      <c r="E5" s="42">
        <f>' 5. 报价曲线与均衡价格 4段'!H40</f>
        <v>1249.5</v>
      </c>
      <c r="F5">
        <f>' 5. 报价曲线与均衡价格 4段'!I40</f>
        <v>348.43067799999994</v>
      </c>
      <c r="G5" s="129">
        <v>3</v>
      </c>
      <c r="H5">
        <v>1</v>
      </c>
      <c r="I5" s="1" t="s">
        <v>246</v>
      </c>
      <c r="Q5">
        <v>434.09</v>
      </c>
    </row>
    <row r="6" spans="4:17" ht="16">
      <c r="D6">
        <f t="shared" si="0"/>
        <v>3</v>
      </c>
      <c r="E6" s="42">
        <f>' 5. 报价曲线与均衡价格 4段'!H41</f>
        <v>1290</v>
      </c>
      <c r="F6">
        <f>' 5. 报价曲线与均衡价格 4段'!I41</f>
        <v>348.43067799999994</v>
      </c>
      <c r="G6" s="129">
        <v>3</v>
      </c>
      <c r="H6">
        <v>1</v>
      </c>
      <c r="J6" s="109">
        <v>519.48998400000005</v>
      </c>
      <c r="K6" s="109">
        <v>519.48998400000005</v>
      </c>
      <c r="L6" s="109">
        <v>524.68884374999993</v>
      </c>
      <c r="M6" s="109">
        <v>519.48998400000005</v>
      </c>
      <c r="N6" s="109">
        <v>533.36393025000007</v>
      </c>
      <c r="O6" s="109">
        <v>535.09688349999999</v>
      </c>
      <c r="Q6">
        <v>435.21</v>
      </c>
    </row>
    <row r="7" spans="4:17">
      <c r="D7">
        <f t="shared" si="0"/>
        <v>4</v>
      </c>
      <c r="E7" s="42">
        <f>' 5. 报价曲线与均衡价格 4段'!H42</f>
        <v>1342.5</v>
      </c>
      <c r="F7">
        <f>' 5. 报价曲线与均衡价格 4段'!I42</f>
        <v>348.43067799999994</v>
      </c>
      <c r="G7" s="129">
        <v>3</v>
      </c>
      <c r="H7">
        <v>2</v>
      </c>
      <c r="J7">
        <f>J6-J4</f>
        <v>171.05930600000011</v>
      </c>
      <c r="K7">
        <f t="shared" ref="K7:O7" si="1">K6-K4</f>
        <v>171.05930600000011</v>
      </c>
      <c r="L7">
        <f t="shared" si="1"/>
        <v>184.59654124999997</v>
      </c>
      <c r="M7">
        <f t="shared" si="1"/>
        <v>183.56686925000008</v>
      </c>
      <c r="N7">
        <f t="shared" si="1"/>
        <v>184.93325225000012</v>
      </c>
      <c r="O7">
        <f t="shared" si="1"/>
        <v>186.66620550000005</v>
      </c>
      <c r="Q7">
        <v>472.87</v>
      </c>
    </row>
    <row r="8" spans="4:17">
      <c r="D8">
        <f t="shared" si="0"/>
        <v>5</v>
      </c>
      <c r="E8" s="41">
        <f>' 5. 报价曲线与均衡价格 4段'!H43</f>
        <v>1414.5</v>
      </c>
      <c r="F8">
        <f>' 5. 报价曲线与均衡价格 4段'!I43</f>
        <v>348.43067799999994</v>
      </c>
      <c r="G8" s="129">
        <v>3</v>
      </c>
      <c r="H8">
        <v>2</v>
      </c>
      <c r="I8" s="118" t="s">
        <v>276</v>
      </c>
      <c r="Q8">
        <v>420.61</v>
      </c>
    </row>
    <row r="9" spans="4:17">
      <c r="D9">
        <f t="shared" si="0"/>
        <v>6</v>
      </c>
      <c r="E9" s="41">
        <f>' 5. 报价曲线与均衡价格 4段'!H44</f>
        <v>1428</v>
      </c>
      <c r="F9">
        <f>' 5. 报价曲线与均衡价格 4段'!I44</f>
        <v>348.43067799999994</v>
      </c>
      <c r="G9" s="129">
        <v>3</v>
      </c>
      <c r="H9">
        <v>2</v>
      </c>
      <c r="I9" s="107">
        <f>AVERAGEIFS(F3:F26,G3:G26,"=1")</f>
        <v>346.34608412499995</v>
      </c>
      <c r="Q9">
        <v>459.23</v>
      </c>
    </row>
    <row r="10" spans="4:17">
      <c r="D10">
        <f t="shared" si="0"/>
        <v>7</v>
      </c>
      <c r="E10" s="41">
        <f>' 5. 报价曲线与均衡价格 4段'!H45</f>
        <v>1356</v>
      </c>
      <c r="F10">
        <f>' 5. 报价曲线与均衡价格 4段'!I45</f>
        <v>348.43067799999994</v>
      </c>
      <c r="G10" s="129">
        <v>1</v>
      </c>
      <c r="H10">
        <v>2</v>
      </c>
      <c r="Q10">
        <v>425.76</v>
      </c>
    </row>
    <row r="11" spans="4:17">
      <c r="D11">
        <f t="shared" si="0"/>
        <v>8</v>
      </c>
      <c r="E11" s="41">
        <f>' 5. 报价曲线与均衡价格 4段'!H46</f>
        <v>1270.5</v>
      </c>
      <c r="F11">
        <f>' 5. 报价曲线与均衡价格 4段'!I46</f>
        <v>348.43067799999994</v>
      </c>
      <c r="G11" s="129">
        <v>1</v>
      </c>
      <c r="H11">
        <v>3</v>
      </c>
    </row>
    <row r="12" spans="4:17">
      <c r="D12">
        <f t="shared" si="0"/>
        <v>9</v>
      </c>
      <c r="E12" s="41">
        <f>' 5. 报价曲线与均衡价格 4段'!H47</f>
        <v>1185</v>
      </c>
      <c r="F12">
        <f>' 5. 报价曲线与均衡价格 4段'!I47</f>
        <v>348.43067799999994</v>
      </c>
      <c r="G12" s="129">
        <v>1</v>
      </c>
      <c r="H12">
        <v>3</v>
      </c>
    </row>
    <row r="13" spans="4:17">
      <c r="D13">
        <f t="shared" si="0"/>
        <v>10</v>
      </c>
      <c r="E13" s="41">
        <f>' 5. 报价曲线与均衡价格 4段'!H48</f>
        <v>1089</v>
      </c>
      <c r="F13">
        <f>' 5. 报价曲线与均衡价格 4段'!I48</f>
        <v>331.75392699999998</v>
      </c>
      <c r="G13" s="129">
        <v>1</v>
      </c>
      <c r="H13">
        <v>3</v>
      </c>
    </row>
    <row r="14" spans="4:17">
      <c r="D14">
        <f t="shared" si="0"/>
        <v>11</v>
      </c>
      <c r="E14" s="41">
        <f>' 5. 报价曲线与均衡价格 4段'!H49</f>
        <v>960</v>
      </c>
      <c r="F14">
        <f>' 5. 报价曲线与均衡价格 4段'!I49</f>
        <v>331.75392699999998</v>
      </c>
      <c r="G14" s="129">
        <v>2</v>
      </c>
      <c r="H14">
        <v>3</v>
      </c>
    </row>
    <row r="15" spans="4:17">
      <c r="D15">
        <f t="shared" si="0"/>
        <v>12</v>
      </c>
      <c r="E15" s="41">
        <f>' 5. 报价曲线与均衡价格 4段'!H50</f>
        <v>874.5</v>
      </c>
      <c r="F15">
        <f>' 5. 报价曲线与均衡价格 4段'!I50</f>
        <v>331.75392699999998</v>
      </c>
      <c r="G15" s="129">
        <v>2</v>
      </c>
      <c r="H15">
        <v>4</v>
      </c>
    </row>
    <row r="16" spans="4:17">
      <c r="D16">
        <f t="shared" si="0"/>
        <v>13</v>
      </c>
      <c r="E16" s="41">
        <f>' 5. 报价曲线与均衡价格 4段'!H51</f>
        <v>889.5</v>
      </c>
      <c r="F16">
        <f>' 5. 报价曲线与均衡价格 4段'!I51</f>
        <v>331.75392699999998</v>
      </c>
      <c r="G16" s="129">
        <v>2</v>
      </c>
      <c r="H16">
        <v>4</v>
      </c>
    </row>
    <row r="17" spans="4:9">
      <c r="D17">
        <f t="shared" si="0"/>
        <v>14</v>
      </c>
      <c r="E17" s="41">
        <f>' 5. 报价曲线与均衡价格 4段'!H52</f>
        <v>1015.5</v>
      </c>
      <c r="F17">
        <f>' 5. 报价曲线与均衡价格 4段'!I52</f>
        <v>331.75392699999998</v>
      </c>
      <c r="G17" s="129">
        <v>2</v>
      </c>
      <c r="H17">
        <v>4</v>
      </c>
    </row>
    <row r="18" spans="4:9">
      <c r="D18">
        <f t="shared" si="0"/>
        <v>15</v>
      </c>
      <c r="E18" s="41">
        <f>' 5. 报价曲线与均衡价格 4段'!H53</f>
        <v>1239</v>
      </c>
      <c r="F18">
        <f>' 5. 报价曲线与均衡价格 4段'!I53</f>
        <v>348.43067799999994</v>
      </c>
      <c r="G18" s="129">
        <v>2</v>
      </c>
      <c r="H18">
        <v>4</v>
      </c>
      <c r="I18" s="107" t="s">
        <v>220</v>
      </c>
    </row>
    <row r="19" spans="4:9">
      <c r="D19">
        <f t="shared" si="0"/>
        <v>16</v>
      </c>
      <c r="E19" s="43">
        <f>' 5. 报价曲线与均衡价格 4段'!H54</f>
        <v>1557</v>
      </c>
      <c r="F19">
        <f>' 5. 报价曲线与均衡价格 4段'!I54</f>
        <v>348.43067799999994</v>
      </c>
      <c r="G19" s="129">
        <v>2</v>
      </c>
      <c r="H19">
        <v>5</v>
      </c>
      <c r="I19" s="107">
        <f>AVERAGEIFS(F3:F26,G3:G26,"=2")</f>
        <v>340.09230249999996</v>
      </c>
    </row>
    <row r="20" spans="4:9">
      <c r="D20" s="39">
        <f t="shared" si="0"/>
        <v>17</v>
      </c>
      <c r="E20" s="43">
        <f>' 5. 报价曲线与均衡价格 4段'!H55</f>
        <v>1873.5</v>
      </c>
      <c r="F20">
        <f>' 5. 报价曲线与均衡价格 4段'!I55</f>
        <v>348.43067799999994</v>
      </c>
      <c r="G20" s="129">
        <v>2</v>
      </c>
      <c r="H20">
        <v>5</v>
      </c>
    </row>
    <row r="21" spans="4:9">
      <c r="D21" s="39">
        <f t="shared" si="0"/>
        <v>18</v>
      </c>
      <c r="E21" s="44">
        <f>' 5. 报价曲线与均衡价格 4段'!H56</f>
        <v>2097</v>
      </c>
      <c r="F21">
        <f>' 5. 报价曲线与均衡价格 4段'!I56</f>
        <v>348.43067799999994</v>
      </c>
      <c r="G21" s="129">
        <v>2</v>
      </c>
      <c r="H21">
        <v>5</v>
      </c>
    </row>
    <row r="22" spans="4:9">
      <c r="D22" s="39">
        <f t="shared" si="0"/>
        <v>19</v>
      </c>
      <c r="E22" s="44">
        <f>' 5. 报价曲线与均衡价格 4段'!H57</f>
        <v>2163</v>
      </c>
      <c r="F22">
        <f>' 5. 报价曲线与均衡价格 4段'!I57</f>
        <v>348.43067799999994</v>
      </c>
      <c r="G22" s="129">
        <v>1</v>
      </c>
      <c r="H22">
        <v>5</v>
      </c>
    </row>
    <row r="23" spans="4:9">
      <c r="D23" s="39">
        <f t="shared" si="0"/>
        <v>20</v>
      </c>
      <c r="E23" s="45">
        <f>' 5. 报价曲线与均衡价格 4段'!H58</f>
        <v>2073</v>
      </c>
      <c r="F23">
        <f>' 5. 报价曲线与均衡价格 4段'!I58</f>
        <v>348.43067799999994</v>
      </c>
      <c r="G23" s="129">
        <v>1</v>
      </c>
      <c r="H23">
        <v>6</v>
      </c>
    </row>
    <row r="24" spans="4:9">
      <c r="D24" s="39">
        <f t="shared" si="0"/>
        <v>21</v>
      </c>
      <c r="E24" s="44">
        <f>' 5. 报价曲线与均衡价格 4段'!H59</f>
        <v>1846.5</v>
      </c>
      <c r="F24">
        <f>' 5. 报价曲线与均衡价格 4段'!I59</f>
        <v>348.43067799999994</v>
      </c>
      <c r="G24" s="129">
        <v>1</v>
      </c>
      <c r="H24">
        <v>6</v>
      </c>
    </row>
    <row r="25" spans="4:9">
      <c r="D25" s="39">
        <f t="shared" si="0"/>
        <v>22</v>
      </c>
      <c r="E25" s="4">
        <f>' 5. 报价曲线与均衡价格 4段'!H60</f>
        <v>1552.5</v>
      </c>
      <c r="F25">
        <f>' 5. 报价曲线与均衡价格 4段'!I60</f>
        <v>348.43067799999994</v>
      </c>
      <c r="G25" s="129">
        <v>1</v>
      </c>
      <c r="H25">
        <v>6</v>
      </c>
      <c r="I25" s="107" t="s">
        <v>221</v>
      </c>
    </row>
    <row r="26" spans="4:9">
      <c r="D26">
        <f t="shared" si="0"/>
        <v>23</v>
      </c>
      <c r="E26" s="4">
        <f>' 5. 报价曲线与均衡价格 4段'!H61</f>
        <v>1330.5</v>
      </c>
      <c r="F26">
        <f>' 5. 报价曲线与均衡价格 4段'!I61</f>
        <v>348.43067799999994</v>
      </c>
      <c r="G26" s="129">
        <v>3</v>
      </c>
      <c r="H26">
        <v>6</v>
      </c>
      <c r="I26" s="107">
        <f>AVERAGEIFS(F3:F26,G3:G26,"=3")</f>
        <v>348.43067799999994</v>
      </c>
    </row>
    <row r="28" spans="4:9">
      <c r="E28" s="121" t="s">
        <v>244</v>
      </c>
      <c r="F28" s="107">
        <f>AVERAGE(F3:F26)</f>
        <v>344.95635487499982</v>
      </c>
    </row>
    <row r="31" spans="4:9">
      <c r="D31" s="116" t="s">
        <v>275</v>
      </c>
    </row>
    <row r="32" spans="4:9" ht="24">
      <c r="D32" s="117" t="s">
        <v>203</v>
      </c>
    </row>
    <row r="33" spans="4:4" ht="36">
      <c r="D33" s="117" t="s">
        <v>204</v>
      </c>
    </row>
    <row r="34" spans="4:4" ht="36">
      <c r="D34" s="117" t="s">
        <v>205</v>
      </c>
    </row>
  </sheetData>
  <phoneticPr fontId="21" type="noConversion"/>
  <conditionalFormatting sqref="E3:E2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:F2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AQ83"/>
  <sheetViews>
    <sheetView topLeftCell="W25" zoomScale="125" zoomScaleNormal="125" workbookViewId="0">
      <selection activeCell="J31" sqref="J31:L31"/>
    </sheetView>
  </sheetViews>
  <sheetFormatPr baseColWidth="10" defaultColWidth="9" defaultRowHeight="15"/>
  <cols>
    <col min="3" max="3" width="12.83203125" customWidth="1"/>
    <col min="43" max="43" width="14.1640625" customWidth="1"/>
  </cols>
  <sheetData>
    <row r="1" spans="3:34">
      <c r="C1" t="s">
        <v>3</v>
      </c>
      <c r="D1">
        <v>1</v>
      </c>
      <c r="E1">
        <f>D1+1</f>
        <v>2</v>
      </c>
      <c r="F1">
        <f t="shared" ref="F1:AG1" si="0">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  <c r="S1">
        <f t="shared" si="0"/>
        <v>16</v>
      </c>
      <c r="T1">
        <f t="shared" si="0"/>
        <v>17</v>
      </c>
      <c r="U1">
        <f t="shared" si="0"/>
        <v>18</v>
      </c>
      <c r="V1">
        <f t="shared" si="0"/>
        <v>19</v>
      </c>
      <c r="W1">
        <f t="shared" si="0"/>
        <v>20</v>
      </c>
      <c r="X1">
        <f t="shared" si="0"/>
        <v>21</v>
      </c>
      <c r="Y1">
        <f t="shared" si="0"/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</row>
    <row r="2" spans="3:34">
      <c r="C2" t="s">
        <v>154</v>
      </c>
      <c r="D2" s="10" t="s">
        <v>74</v>
      </c>
      <c r="E2" s="10" t="s">
        <v>75</v>
      </c>
      <c r="F2" s="10" t="s">
        <v>76</v>
      </c>
      <c r="G2" s="10" t="s">
        <v>77</v>
      </c>
      <c r="H2" s="10" t="s">
        <v>78</v>
      </c>
      <c r="I2" s="10" t="s">
        <v>79</v>
      </c>
      <c r="J2" s="10" t="s">
        <v>80</v>
      </c>
      <c r="K2" s="10" t="s">
        <v>81</v>
      </c>
      <c r="L2" s="10" t="s">
        <v>82</v>
      </c>
      <c r="M2" s="10" t="s">
        <v>83</v>
      </c>
      <c r="N2" s="10" t="s">
        <v>84</v>
      </c>
      <c r="O2" s="10" t="s">
        <v>85</v>
      </c>
      <c r="P2" s="10" t="s">
        <v>86</v>
      </c>
      <c r="Q2" s="10" t="s">
        <v>87</v>
      </c>
      <c r="R2" s="10" t="s">
        <v>88</v>
      </c>
      <c r="S2" s="10" t="s">
        <v>89</v>
      </c>
      <c r="T2" s="10" t="s">
        <v>90</v>
      </c>
      <c r="U2" s="10" t="s">
        <v>91</v>
      </c>
      <c r="V2" s="10" t="s">
        <v>92</v>
      </c>
      <c r="W2" s="10" t="s">
        <v>93</v>
      </c>
      <c r="X2" s="10" t="s">
        <v>94</v>
      </c>
      <c r="Y2" s="10" t="s">
        <v>95</v>
      </c>
      <c r="Z2" s="10" t="s">
        <v>96</v>
      </c>
      <c r="AA2" s="10" t="s">
        <v>97</v>
      </c>
      <c r="AB2" s="10" t="s">
        <v>98</v>
      </c>
      <c r="AC2" s="10" t="s">
        <v>99</v>
      </c>
      <c r="AD2" s="10" t="s">
        <v>100</v>
      </c>
      <c r="AE2" s="10" t="s">
        <v>101</v>
      </c>
      <c r="AF2" s="10" t="s">
        <v>102</v>
      </c>
      <c r="AG2" s="10" t="s">
        <v>103</v>
      </c>
    </row>
    <row r="3" spans="3:34">
      <c r="C3" s="6">
        <f>1</f>
        <v>1</v>
      </c>
      <c r="D3" s="14">
        <f>SUMIFS($X33:$AP33,$D$31:$V$31,D$1)</f>
        <v>5658</v>
      </c>
      <c r="E3">
        <f t="shared" ref="E3:AG3" si="1">SUMIFS($X33:$AP33,$D$31:$V$31,E$1)</f>
        <v>-3517.5</v>
      </c>
      <c r="F3">
        <f t="shared" si="1"/>
        <v>-1267.5</v>
      </c>
      <c r="G3">
        <f t="shared" si="1"/>
        <v>1059</v>
      </c>
      <c r="H3">
        <f t="shared" si="1"/>
        <v>-1932</v>
      </c>
      <c r="I3">
        <f t="shared" si="1"/>
        <v>0</v>
      </c>
      <c r="J3">
        <f t="shared" si="1"/>
        <v>0</v>
      </c>
      <c r="K3">
        <f t="shared" si="1"/>
        <v>0</v>
      </c>
      <c r="L3">
        <f t="shared" si="1"/>
        <v>0</v>
      </c>
      <c r="M3">
        <f t="shared" si="1"/>
        <v>0</v>
      </c>
      <c r="N3">
        <f t="shared" si="1"/>
        <v>0</v>
      </c>
      <c r="O3">
        <f t="shared" si="1"/>
        <v>0</v>
      </c>
      <c r="P3">
        <f t="shared" si="1"/>
        <v>0</v>
      </c>
      <c r="Q3">
        <f t="shared" si="1"/>
        <v>0</v>
      </c>
      <c r="R3">
        <f t="shared" si="1"/>
        <v>0</v>
      </c>
      <c r="S3">
        <f t="shared" si="1"/>
        <v>0</v>
      </c>
      <c r="T3">
        <f t="shared" si="1"/>
        <v>0</v>
      </c>
      <c r="U3">
        <f t="shared" si="1"/>
        <v>0</v>
      </c>
      <c r="V3">
        <f t="shared" si="1"/>
        <v>0</v>
      </c>
      <c r="W3">
        <f t="shared" si="1"/>
        <v>0</v>
      </c>
      <c r="X3">
        <f t="shared" si="1"/>
        <v>0</v>
      </c>
      <c r="Y3">
        <f t="shared" si="1"/>
        <v>0</v>
      </c>
      <c r="Z3">
        <f t="shared" si="1"/>
        <v>0</v>
      </c>
      <c r="AA3">
        <f t="shared" si="1"/>
        <v>0</v>
      </c>
      <c r="AB3">
        <f t="shared" si="1"/>
        <v>0</v>
      </c>
      <c r="AC3">
        <f t="shared" si="1"/>
        <v>0</v>
      </c>
      <c r="AD3">
        <f t="shared" si="1"/>
        <v>0</v>
      </c>
      <c r="AE3">
        <f t="shared" si="1"/>
        <v>0</v>
      </c>
      <c r="AF3">
        <f t="shared" si="1"/>
        <v>0</v>
      </c>
      <c r="AG3">
        <f t="shared" si="1"/>
        <v>0</v>
      </c>
      <c r="AH3">
        <f>SUM(D3:AG3)</f>
        <v>0</v>
      </c>
    </row>
    <row r="4" spans="3:34">
      <c r="C4" s="6">
        <f>C3+1</f>
        <v>2</v>
      </c>
      <c r="D4">
        <f t="shared" ref="D4:AG4" si="2">SUMIFS($X34:$AP34,$D$31:$V$31,D$1)</f>
        <v>5707.5</v>
      </c>
      <c r="E4">
        <f t="shared" si="2"/>
        <v>-3533.25</v>
      </c>
      <c r="F4">
        <f t="shared" si="2"/>
        <v>-1283.25</v>
      </c>
      <c r="G4">
        <f t="shared" si="2"/>
        <v>1032</v>
      </c>
      <c r="H4">
        <f t="shared" si="2"/>
        <v>-1923</v>
      </c>
      <c r="I4">
        <f t="shared" si="2"/>
        <v>0</v>
      </c>
      <c r="J4">
        <f t="shared" si="2"/>
        <v>0</v>
      </c>
      <c r="K4">
        <f t="shared" si="2"/>
        <v>0</v>
      </c>
      <c r="L4">
        <f t="shared" si="2"/>
        <v>0</v>
      </c>
      <c r="M4">
        <f t="shared" si="2"/>
        <v>0</v>
      </c>
      <c r="N4">
        <f t="shared" si="2"/>
        <v>0</v>
      </c>
      <c r="O4">
        <f t="shared" si="2"/>
        <v>0</v>
      </c>
      <c r="P4">
        <f t="shared" si="2"/>
        <v>0</v>
      </c>
      <c r="Q4">
        <f t="shared" si="2"/>
        <v>0</v>
      </c>
      <c r="R4">
        <f t="shared" si="2"/>
        <v>0</v>
      </c>
      <c r="S4">
        <f t="shared" si="2"/>
        <v>0</v>
      </c>
      <c r="T4">
        <f t="shared" si="2"/>
        <v>0</v>
      </c>
      <c r="U4">
        <f t="shared" si="2"/>
        <v>0</v>
      </c>
      <c r="V4">
        <f t="shared" si="2"/>
        <v>0</v>
      </c>
      <c r="W4">
        <f t="shared" si="2"/>
        <v>0</v>
      </c>
      <c r="X4">
        <f t="shared" si="2"/>
        <v>0</v>
      </c>
      <c r="Y4">
        <f t="shared" si="2"/>
        <v>0</v>
      </c>
      <c r="Z4">
        <f t="shared" si="2"/>
        <v>0</v>
      </c>
      <c r="AA4">
        <f t="shared" si="2"/>
        <v>0</v>
      </c>
      <c r="AB4">
        <f t="shared" si="2"/>
        <v>0</v>
      </c>
      <c r="AC4">
        <f t="shared" si="2"/>
        <v>0</v>
      </c>
      <c r="AD4">
        <f t="shared" si="2"/>
        <v>0</v>
      </c>
      <c r="AE4">
        <f t="shared" si="2"/>
        <v>0</v>
      </c>
      <c r="AF4">
        <f t="shared" si="2"/>
        <v>0</v>
      </c>
      <c r="AG4">
        <f t="shared" si="2"/>
        <v>0</v>
      </c>
      <c r="AH4">
        <f t="shared" ref="AH4:AH26" si="3">SUM(D4:AG4)</f>
        <v>0</v>
      </c>
    </row>
    <row r="5" spans="3:34">
      <c r="C5" s="6">
        <f t="shared" ref="C5:C26" si="4">C4+1</f>
        <v>3</v>
      </c>
      <c r="D5">
        <f t="shared" ref="D5:AG5" si="5">SUMIFS($X35:$AP35,$D$31:$V$31,D$1)</f>
        <v>5749.5</v>
      </c>
      <c r="E5">
        <f t="shared" si="5"/>
        <v>-3543.75</v>
      </c>
      <c r="F5">
        <f t="shared" si="5"/>
        <v>-1293.75</v>
      </c>
      <c r="G5">
        <f t="shared" si="5"/>
        <v>999</v>
      </c>
      <c r="H5">
        <f t="shared" si="5"/>
        <v>-1911</v>
      </c>
      <c r="I5">
        <f t="shared" si="5"/>
        <v>0</v>
      </c>
      <c r="J5">
        <f t="shared" si="5"/>
        <v>0</v>
      </c>
      <c r="K5">
        <f t="shared" si="5"/>
        <v>0</v>
      </c>
      <c r="L5">
        <f t="shared" si="5"/>
        <v>0</v>
      </c>
      <c r="M5">
        <f t="shared" si="5"/>
        <v>0</v>
      </c>
      <c r="N5">
        <f t="shared" si="5"/>
        <v>0</v>
      </c>
      <c r="O5">
        <f t="shared" si="5"/>
        <v>0</v>
      </c>
      <c r="P5">
        <f t="shared" si="5"/>
        <v>0</v>
      </c>
      <c r="Q5">
        <f t="shared" si="5"/>
        <v>0</v>
      </c>
      <c r="R5">
        <f t="shared" si="5"/>
        <v>0</v>
      </c>
      <c r="S5">
        <f t="shared" si="5"/>
        <v>0</v>
      </c>
      <c r="T5">
        <f t="shared" si="5"/>
        <v>0</v>
      </c>
      <c r="U5">
        <f t="shared" si="5"/>
        <v>0</v>
      </c>
      <c r="V5">
        <f t="shared" si="5"/>
        <v>0</v>
      </c>
      <c r="W5">
        <f t="shared" si="5"/>
        <v>0</v>
      </c>
      <c r="X5">
        <f t="shared" si="5"/>
        <v>0</v>
      </c>
      <c r="Y5">
        <f t="shared" si="5"/>
        <v>0</v>
      </c>
      <c r="Z5">
        <f t="shared" si="5"/>
        <v>0</v>
      </c>
      <c r="AA5">
        <f t="shared" si="5"/>
        <v>0</v>
      </c>
      <c r="AB5">
        <f t="shared" si="5"/>
        <v>0</v>
      </c>
      <c r="AC5">
        <f t="shared" si="5"/>
        <v>0</v>
      </c>
      <c r="AD5">
        <f t="shared" si="5"/>
        <v>0</v>
      </c>
      <c r="AE5">
        <f t="shared" si="5"/>
        <v>0</v>
      </c>
      <c r="AF5">
        <f t="shared" si="5"/>
        <v>0</v>
      </c>
      <c r="AG5">
        <f t="shared" si="5"/>
        <v>0</v>
      </c>
      <c r="AH5">
        <f t="shared" si="3"/>
        <v>0</v>
      </c>
    </row>
    <row r="6" spans="3:34">
      <c r="C6" s="6">
        <f t="shared" si="4"/>
        <v>4</v>
      </c>
      <c r="D6">
        <f t="shared" ref="D6:AG6" si="6">SUMIFS($X36:$AP36,$D$31:$V$31,D$1)</f>
        <v>5790</v>
      </c>
      <c r="E6">
        <f t="shared" si="6"/>
        <v>-3549</v>
      </c>
      <c r="F6">
        <f t="shared" si="6"/>
        <v>-1299</v>
      </c>
      <c r="G6">
        <f t="shared" si="6"/>
        <v>966</v>
      </c>
      <c r="H6">
        <f t="shared" si="6"/>
        <v>-1908</v>
      </c>
      <c r="I6">
        <f t="shared" si="6"/>
        <v>0</v>
      </c>
      <c r="J6">
        <f t="shared" si="6"/>
        <v>0</v>
      </c>
      <c r="K6">
        <f t="shared" si="6"/>
        <v>0</v>
      </c>
      <c r="L6">
        <f t="shared" si="6"/>
        <v>0</v>
      </c>
      <c r="M6">
        <f t="shared" si="6"/>
        <v>0</v>
      </c>
      <c r="N6">
        <f t="shared" si="6"/>
        <v>0</v>
      </c>
      <c r="O6">
        <f t="shared" si="6"/>
        <v>0</v>
      </c>
      <c r="P6">
        <f t="shared" si="6"/>
        <v>0</v>
      </c>
      <c r="Q6">
        <f t="shared" si="6"/>
        <v>0</v>
      </c>
      <c r="R6">
        <f t="shared" si="6"/>
        <v>0</v>
      </c>
      <c r="S6">
        <f t="shared" si="6"/>
        <v>0</v>
      </c>
      <c r="T6">
        <f t="shared" si="6"/>
        <v>0</v>
      </c>
      <c r="U6">
        <f t="shared" si="6"/>
        <v>0</v>
      </c>
      <c r="V6">
        <f t="shared" si="6"/>
        <v>0</v>
      </c>
      <c r="W6">
        <f t="shared" si="6"/>
        <v>0</v>
      </c>
      <c r="X6">
        <f t="shared" si="6"/>
        <v>0</v>
      </c>
      <c r="Y6">
        <f t="shared" si="6"/>
        <v>0</v>
      </c>
      <c r="Z6">
        <f t="shared" si="6"/>
        <v>0</v>
      </c>
      <c r="AA6">
        <f t="shared" si="6"/>
        <v>0</v>
      </c>
      <c r="AB6">
        <f t="shared" si="6"/>
        <v>0</v>
      </c>
      <c r="AC6">
        <f t="shared" si="6"/>
        <v>0</v>
      </c>
      <c r="AD6">
        <f t="shared" si="6"/>
        <v>0</v>
      </c>
      <c r="AE6">
        <f t="shared" si="6"/>
        <v>0</v>
      </c>
      <c r="AF6">
        <f t="shared" si="6"/>
        <v>0</v>
      </c>
      <c r="AG6">
        <f t="shared" si="6"/>
        <v>0</v>
      </c>
      <c r="AH6">
        <f t="shared" si="3"/>
        <v>0</v>
      </c>
    </row>
    <row r="7" spans="3:34">
      <c r="C7" s="6">
        <f t="shared" si="4"/>
        <v>5</v>
      </c>
      <c r="D7">
        <f t="shared" ref="D7:AG7" si="7">SUMIFS($X37:$AP37,$D$31:$V$31,D$1)</f>
        <v>5842.5</v>
      </c>
      <c r="E7">
        <f t="shared" si="7"/>
        <v>-3554.25</v>
      </c>
      <c r="F7">
        <f t="shared" si="7"/>
        <v>-1304.25</v>
      </c>
      <c r="G7">
        <f t="shared" si="7"/>
        <v>936</v>
      </c>
      <c r="H7">
        <f t="shared" si="7"/>
        <v>-1920</v>
      </c>
      <c r="I7">
        <f t="shared" si="7"/>
        <v>0</v>
      </c>
      <c r="J7">
        <f t="shared" si="7"/>
        <v>0</v>
      </c>
      <c r="K7">
        <f t="shared" si="7"/>
        <v>0</v>
      </c>
      <c r="L7">
        <f t="shared" si="7"/>
        <v>0</v>
      </c>
      <c r="M7">
        <f t="shared" si="7"/>
        <v>0</v>
      </c>
      <c r="N7">
        <f t="shared" si="7"/>
        <v>0</v>
      </c>
      <c r="O7">
        <f t="shared" si="7"/>
        <v>0</v>
      </c>
      <c r="P7">
        <f t="shared" si="7"/>
        <v>0</v>
      </c>
      <c r="Q7">
        <f t="shared" si="7"/>
        <v>0</v>
      </c>
      <c r="R7">
        <f t="shared" si="7"/>
        <v>0</v>
      </c>
      <c r="S7">
        <f t="shared" si="7"/>
        <v>0</v>
      </c>
      <c r="T7">
        <f t="shared" si="7"/>
        <v>0</v>
      </c>
      <c r="U7">
        <f t="shared" si="7"/>
        <v>0</v>
      </c>
      <c r="V7">
        <f t="shared" si="7"/>
        <v>0</v>
      </c>
      <c r="W7">
        <f t="shared" si="7"/>
        <v>0</v>
      </c>
      <c r="X7">
        <f t="shared" si="7"/>
        <v>0</v>
      </c>
      <c r="Y7">
        <f t="shared" si="7"/>
        <v>0</v>
      </c>
      <c r="Z7">
        <f t="shared" si="7"/>
        <v>0</v>
      </c>
      <c r="AA7">
        <f t="shared" si="7"/>
        <v>0</v>
      </c>
      <c r="AB7">
        <f t="shared" si="7"/>
        <v>0</v>
      </c>
      <c r="AC7">
        <f t="shared" si="7"/>
        <v>0</v>
      </c>
      <c r="AD7">
        <f t="shared" si="7"/>
        <v>0</v>
      </c>
      <c r="AE7">
        <f t="shared" si="7"/>
        <v>0</v>
      </c>
      <c r="AF7">
        <f t="shared" si="7"/>
        <v>0</v>
      </c>
      <c r="AG7">
        <f t="shared" si="7"/>
        <v>0</v>
      </c>
      <c r="AH7">
        <f t="shared" si="3"/>
        <v>0</v>
      </c>
    </row>
    <row r="8" spans="3:34">
      <c r="C8" s="6">
        <f t="shared" si="4"/>
        <v>6</v>
      </c>
      <c r="D8">
        <f t="shared" ref="D8:AG8" si="8">SUMIFS($X38:$AP38,$D$31:$V$31,D$1)</f>
        <v>5914.5</v>
      </c>
      <c r="E8">
        <f t="shared" si="8"/>
        <v>-3564.75</v>
      </c>
      <c r="F8">
        <f t="shared" si="8"/>
        <v>-1314.75</v>
      </c>
      <c r="G8">
        <f t="shared" si="8"/>
        <v>915</v>
      </c>
      <c r="H8">
        <f t="shared" si="8"/>
        <v>-1950</v>
      </c>
      <c r="I8">
        <f t="shared" si="8"/>
        <v>0</v>
      </c>
      <c r="J8">
        <f t="shared" si="8"/>
        <v>0</v>
      </c>
      <c r="K8">
        <f t="shared" si="8"/>
        <v>0</v>
      </c>
      <c r="L8">
        <f t="shared" si="8"/>
        <v>0</v>
      </c>
      <c r="M8">
        <f t="shared" si="8"/>
        <v>0</v>
      </c>
      <c r="N8">
        <f t="shared" si="8"/>
        <v>0</v>
      </c>
      <c r="O8">
        <f t="shared" si="8"/>
        <v>0</v>
      </c>
      <c r="P8">
        <f t="shared" si="8"/>
        <v>0</v>
      </c>
      <c r="Q8">
        <f t="shared" si="8"/>
        <v>0</v>
      </c>
      <c r="R8">
        <f t="shared" si="8"/>
        <v>0</v>
      </c>
      <c r="S8">
        <f t="shared" si="8"/>
        <v>0</v>
      </c>
      <c r="T8">
        <f t="shared" si="8"/>
        <v>0</v>
      </c>
      <c r="U8">
        <f t="shared" si="8"/>
        <v>0</v>
      </c>
      <c r="V8">
        <f t="shared" si="8"/>
        <v>0</v>
      </c>
      <c r="W8">
        <f t="shared" si="8"/>
        <v>0</v>
      </c>
      <c r="X8">
        <f t="shared" si="8"/>
        <v>0</v>
      </c>
      <c r="Y8">
        <f t="shared" si="8"/>
        <v>0</v>
      </c>
      <c r="Z8">
        <f t="shared" si="8"/>
        <v>0</v>
      </c>
      <c r="AA8">
        <f t="shared" si="8"/>
        <v>0</v>
      </c>
      <c r="AB8">
        <f t="shared" si="8"/>
        <v>0</v>
      </c>
      <c r="AC8">
        <f t="shared" si="8"/>
        <v>0</v>
      </c>
      <c r="AD8">
        <f t="shared" si="8"/>
        <v>0</v>
      </c>
      <c r="AE8">
        <f t="shared" si="8"/>
        <v>0</v>
      </c>
      <c r="AF8">
        <f t="shared" si="8"/>
        <v>0</v>
      </c>
      <c r="AG8">
        <f t="shared" si="8"/>
        <v>0</v>
      </c>
      <c r="AH8">
        <f t="shared" si="3"/>
        <v>0</v>
      </c>
    </row>
    <row r="9" spans="3:34">
      <c r="C9" s="6">
        <f t="shared" si="4"/>
        <v>7</v>
      </c>
      <c r="D9">
        <f t="shared" ref="D9:AG9" si="9">SUMIFS($X39:$AP39,$D$31:$V$31,D$1)</f>
        <v>5928</v>
      </c>
      <c r="E9">
        <f t="shared" si="9"/>
        <v>-3559.5</v>
      </c>
      <c r="F9">
        <f t="shared" si="9"/>
        <v>-1309.5</v>
      </c>
      <c r="G9">
        <f t="shared" si="9"/>
        <v>924</v>
      </c>
      <c r="H9">
        <f t="shared" si="9"/>
        <v>-1983</v>
      </c>
      <c r="I9">
        <f t="shared" si="9"/>
        <v>0</v>
      </c>
      <c r="J9">
        <f t="shared" si="9"/>
        <v>0</v>
      </c>
      <c r="K9">
        <f t="shared" si="9"/>
        <v>0</v>
      </c>
      <c r="L9">
        <f t="shared" si="9"/>
        <v>0</v>
      </c>
      <c r="M9">
        <f t="shared" si="9"/>
        <v>0</v>
      </c>
      <c r="N9">
        <f t="shared" si="9"/>
        <v>0</v>
      </c>
      <c r="O9">
        <f t="shared" si="9"/>
        <v>0</v>
      </c>
      <c r="P9">
        <f t="shared" si="9"/>
        <v>0</v>
      </c>
      <c r="Q9">
        <f t="shared" si="9"/>
        <v>0</v>
      </c>
      <c r="R9">
        <f t="shared" si="9"/>
        <v>0</v>
      </c>
      <c r="S9">
        <f t="shared" si="9"/>
        <v>0</v>
      </c>
      <c r="T9">
        <f t="shared" si="9"/>
        <v>0</v>
      </c>
      <c r="U9">
        <f t="shared" si="9"/>
        <v>0</v>
      </c>
      <c r="V9">
        <f t="shared" si="9"/>
        <v>0</v>
      </c>
      <c r="W9">
        <f t="shared" si="9"/>
        <v>0</v>
      </c>
      <c r="X9">
        <f t="shared" si="9"/>
        <v>0</v>
      </c>
      <c r="Y9">
        <f t="shared" si="9"/>
        <v>0</v>
      </c>
      <c r="Z9">
        <f t="shared" si="9"/>
        <v>0</v>
      </c>
      <c r="AA9">
        <f t="shared" si="9"/>
        <v>0</v>
      </c>
      <c r="AB9">
        <f t="shared" si="9"/>
        <v>0</v>
      </c>
      <c r="AC9">
        <f t="shared" si="9"/>
        <v>0</v>
      </c>
      <c r="AD9">
        <f t="shared" si="9"/>
        <v>0</v>
      </c>
      <c r="AE9">
        <f t="shared" si="9"/>
        <v>0</v>
      </c>
      <c r="AF9">
        <f t="shared" si="9"/>
        <v>0</v>
      </c>
      <c r="AG9">
        <f t="shared" si="9"/>
        <v>0</v>
      </c>
      <c r="AH9">
        <f t="shared" si="3"/>
        <v>0</v>
      </c>
    </row>
    <row r="10" spans="3:34">
      <c r="C10" s="6">
        <f t="shared" si="4"/>
        <v>8</v>
      </c>
      <c r="D10">
        <f t="shared" ref="D10:AG10" si="10">SUMIFS($X40:$AP40,$D$31:$V$31,D$1)</f>
        <v>5856</v>
      </c>
      <c r="E10">
        <f t="shared" si="10"/>
        <v>-3538.5</v>
      </c>
      <c r="F10">
        <f t="shared" si="10"/>
        <v>-1288.5</v>
      </c>
      <c r="G10">
        <f t="shared" si="10"/>
        <v>975</v>
      </c>
      <c r="H10">
        <f t="shared" si="10"/>
        <v>-2004</v>
      </c>
      <c r="I10">
        <f t="shared" si="10"/>
        <v>0</v>
      </c>
      <c r="J10">
        <f t="shared" si="10"/>
        <v>0</v>
      </c>
      <c r="K10">
        <f t="shared" si="10"/>
        <v>0</v>
      </c>
      <c r="L10">
        <f t="shared" si="10"/>
        <v>0</v>
      </c>
      <c r="M10">
        <f t="shared" si="10"/>
        <v>0</v>
      </c>
      <c r="N10">
        <f t="shared" si="10"/>
        <v>0</v>
      </c>
      <c r="O10">
        <f t="shared" si="10"/>
        <v>0</v>
      </c>
      <c r="P10">
        <f t="shared" si="10"/>
        <v>0</v>
      </c>
      <c r="Q10">
        <f t="shared" si="10"/>
        <v>0</v>
      </c>
      <c r="R10">
        <f t="shared" si="10"/>
        <v>0</v>
      </c>
      <c r="S10">
        <f t="shared" si="10"/>
        <v>0</v>
      </c>
      <c r="T10">
        <f t="shared" si="10"/>
        <v>0</v>
      </c>
      <c r="U10">
        <f t="shared" si="10"/>
        <v>0</v>
      </c>
      <c r="V10">
        <f t="shared" si="10"/>
        <v>0</v>
      </c>
      <c r="W10">
        <f t="shared" si="10"/>
        <v>0</v>
      </c>
      <c r="X10">
        <f t="shared" si="10"/>
        <v>0</v>
      </c>
      <c r="Y10">
        <f t="shared" si="10"/>
        <v>0</v>
      </c>
      <c r="Z10">
        <f t="shared" si="10"/>
        <v>0</v>
      </c>
      <c r="AA10">
        <f t="shared" si="10"/>
        <v>0</v>
      </c>
      <c r="AB10">
        <f t="shared" si="10"/>
        <v>0</v>
      </c>
      <c r="AC10">
        <f t="shared" si="10"/>
        <v>0</v>
      </c>
      <c r="AD10">
        <f t="shared" si="10"/>
        <v>0</v>
      </c>
      <c r="AE10">
        <f t="shared" si="10"/>
        <v>0</v>
      </c>
      <c r="AF10">
        <f t="shared" si="10"/>
        <v>0</v>
      </c>
      <c r="AG10">
        <f t="shared" si="10"/>
        <v>0</v>
      </c>
      <c r="AH10">
        <f t="shared" si="3"/>
        <v>0</v>
      </c>
    </row>
    <row r="11" spans="3:34">
      <c r="C11" s="6">
        <f t="shared" si="4"/>
        <v>9</v>
      </c>
      <c r="D11">
        <f t="shared" ref="D11:AG11" si="11">SUMIFS($X41:$AP41,$D$31:$V$31,D$1)</f>
        <v>5770.5</v>
      </c>
      <c r="E11">
        <f t="shared" si="11"/>
        <v>-3533.25</v>
      </c>
      <c r="F11">
        <f t="shared" si="11"/>
        <v>-1283.25</v>
      </c>
      <c r="G11">
        <f t="shared" si="11"/>
        <v>1062</v>
      </c>
      <c r="H11">
        <f t="shared" si="11"/>
        <v>-2016</v>
      </c>
      <c r="I11">
        <f t="shared" si="11"/>
        <v>0</v>
      </c>
      <c r="J11">
        <f t="shared" si="11"/>
        <v>0</v>
      </c>
      <c r="K11">
        <f t="shared" si="11"/>
        <v>0</v>
      </c>
      <c r="L11">
        <f t="shared" si="11"/>
        <v>0</v>
      </c>
      <c r="M11">
        <f t="shared" si="11"/>
        <v>0</v>
      </c>
      <c r="N11">
        <f t="shared" si="11"/>
        <v>0</v>
      </c>
      <c r="O11">
        <f t="shared" si="11"/>
        <v>0</v>
      </c>
      <c r="P11">
        <f t="shared" si="11"/>
        <v>0</v>
      </c>
      <c r="Q11">
        <f t="shared" si="11"/>
        <v>0</v>
      </c>
      <c r="R11">
        <f t="shared" si="11"/>
        <v>0</v>
      </c>
      <c r="S11">
        <f t="shared" si="11"/>
        <v>0</v>
      </c>
      <c r="T11">
        <f t="shared" si="11"/>
        <v>0</v>
      </c>
      <c r="U11">
        <f t="shared" si="11"/>
        <v>0</v>
      </c>
      <c r="V11">
        <f t="shared" si="11"/>
        <v>0</v>
      </c>
      <c r="W11">
        <f t="shared" si="11"/>
        <v>0</v>
      </c>
      <c r="X11">
        <f t="shared" si="11"/>
        <v>0</v>
      </c>
      <c r="Y11">
        <f t="shared" si="11"/>
        <v>0</v>
      </c>
      <c r="Z11">
        <f t="shared" si="11"/>
        <v>0</v>
      </c>
      <c r="AA11">
        <f t="shared" si="11"/>
        <v>0</v>
      </c>
      <c r="AB11">
        <f t="shared" si="11"/>
        <v>0</v>
      </c>
      <c r="AC11">
        <f t="shared" si="11"/>
        <v>0</v>
      </c>
      <c r="AD11">
        <f t="shared" si="11"/>
        <v>0</v>
      </c>
      <c r="AE11">
        <f t="shared" si="11"/>
        <v>0</v>
      </c>
      <c r="AF11">
        <f t="shared" si="11"/>
        <v>0</v>
      </c>
      <c r="AG11">
        <f t="shared" si="11"/>
        <v>0</v>
      </c>
      <c r="AH11">
        <f t="shared" si="3"/>
        <v>0</v>
      </c>
    </row>
    <row r="12" spans="3:34">
      <c r="C12" s="6">
        <f t="shared" si="4"/>
        <v>10</v>
      </c>
      <c r="D12">
        <f t="shared" ref="D12:AG12" si="12">SUMIFS($X42:$AP42,$D$31:$V$31,D$1)</f>
        <v>5685</v>
      </c>
      <c r="E12">
        <f t="shared" si="12"/>
        <v>-3538.5</v>
      </c>
      <c r="F12">
        <f t="shared" si="12"/>
        <v>-1288.5</v>
      </c>
      <c r="G12">
        <f t="shared" si="12"/>
        <v>1164</v>
      </c>
      <c r="H12">
        <f t="shared" si="12"/>
        <v>-2022</v>
      </c>
      <c r="I12">
        <f t="shared" si="12"/>
        <v>0</v>
      </c>
      <c r="J12">
        <f t="shared" si="12"/>
        <v>0</v>
      </c>
      <c r="K12">
        <f t="shared" si="12"/>
        <v>0</v>
      </c>
      <c r="L12">
        <f t="shared" si="12"/>
        <v>0</v>
      </c>
      <c r="M12">
        <f t="shared" si="12"/>
        <v>0</v>
      </c>
      <c r="N12">
        <f t="shared" si="12"/>
        <v>0</v>
      </c>
      <c r="O12">
        <f t="shared" si="12"/>
        <v>0</v>
      </c>
      <c r="P12">
        <f t="shared" si="12"/>
        <v>0</v>
      </c>
      <c r="Q12">
        <f t="shared" si="12"/>
        <v>0</v>
      </c>
      <c r="R12">
        <f t="shared" si="12"/>
        <v>0</v>
      </c>
      <c r="S12">
        <f t="shared" si="12"/>
        <v>0</v>
      </c>
      <c r="T12">
        <f t="shared" si="12"/>
        <v>0</v>
      </c>
      <c r="U12">
        <f t="shared" si="12"/>
        <v>0</v>
      </c>
      <c r="V12">
        <f t="shared" si="12"/>
        <v>0</v>
      </c>
      <c r="W12">
        <f t="shared" si="12"/>
        <v>0</v>
      </c>
      <c r="X12">
        <f t="shared" si="12"/>
        <v>0</v>
      </c>
      <c r="Y12">
        <f t="shared" si="12"/>
        <v>0</v>
      </c>
      <c r="Z12">
        <f t="shared" si="12"/>
        <v>0</v>
      </c>
      <c r="AA12">
        <f t="shared" si="12"/>
        <v>0</v>
      </c>
      <c r="AB12">
        <f t="shared" si="12"/>
        <v>0</v>
      </c>
      <c r="AC12">
        <f t="shared" si="12"/>
        <v>0</v>
      </c>
      <c r="AD12">
        <f t="shared" si="12"/>
        <v>0</v>
      </c>
      <c r="AE12">
        <f t="shared" si="12"/>
        <v>0</v>
      </c>
      <c r="AF12">
        <f t="shared" si="12"/>
        <v>0</v>
      </c>
      <c r="AG12">
        <f t="shared" si="12"/>
        <v>0</v>
      </c>
      <c r="AH12">
        <f t="shared" si="3"/>
        <v>0</v>
      </c>
    </row>
    <row r="13" spans="3:34">
      <c r="C13" s="6">
        <f t="shared" si="4"/>
        <v>11</v>
      </c>
      <c r="D13">
        <f t="shared" ref="D13:AG13" si="13">SUMIFS($X43:$AP43,$D$31:$V$31,D$1)</f>
        <v>5589</v>
      </c>
      <c r="E13">
        <f t="shared" si="13"/>
        <v>-3538.5</v>
      </c>
      <c r="F13">
        <f t="shared" si="13"/>
        <v>-1288.5</v>
      </c>
      <c r="G13">
        <f t="shared" si="13"/>
        <v>1260</v>
      </c>
      <c r="H13">
        <f t="shared" si="13"/>
        <v>-2022</v>
      </c>
      <c r="I13">
        <f t="shared" si="13"/>
        <v>0</v>
      </c>
      <c r="J13">
        <f t="shared" si="13"/>
        <v>0</v>
      </c>
      <c r="K13">
        <f t="shared" si="13"/>
        <v>0</v>
      </c>
      <c r="L13">
        <f t="shared" si="13"/>
        <v>0</v>
      </c>
      <c r="M13">
        <f t="shared" si="13"/>
        <v>0</v>
      </c>
      <c r="N13">
        <f t="shared" si="13"/>
        <v>0</v>
      </c>
      <c r="O13">
        <f t="shared" si="13"/>
        <v>0</v>
      </c>
      <c r="P13">
        <f t="shared" si="13"/>
        <v>0</v>
      </c>
      <c r="Q13">
        <f t="shared" si="13"/>
        <v>0</v>
      </c>
      <c r="R13">
        <f t="shared" si="13"/>
        <v>0</v>
      </c>
      <c r="S13">
        <f t="shared" si="13"/>
        <v>0</v>
      </c>
      <c r="T13">
        <f t="shared" si="13"/>
        <v>0</v>
      </c>
      <c r="U13">
        <f t="shared" si="13"/>
        <v>0</v>
      </c>
      <c r="V13">
        <f t="shared" si="13"/>
        <v>0</v>
      </c>
      <c r="W13">
        <f t="shared" si="13"/>
        <v>0</v>
      </c>
      <c r="X13">
        <f t="shared" si="13"/>
        <v>0</v>
      </c>
      <c r="Y13">
        <f t="shared" si="13"/>
        <v>0</v>
      </c>
      <c r="Z13">
        <f t="shared" si="13"/>
        <v>0</v>
      </c>
      <c r="AA13">
        <f t="shared" si="13"/>
        <v>0</v>
      </c>
      <c r="AB13">
        <f t="shared" si="13"/>
        <v>0</v>
      </c>
      <c r="AC13">
        <f t="shared" si="13"/>
        <v>0</v>
      </c>
      <c r="AD13">
        <f t="shared" si="13"/>
        <v>0</v>
      </c>
      <c r="AE13">
        <f t="shared" si="13"/>
        <v>0</v>
      </c>
      <c r="AF13">
        <f t="shared" si="13"/>
        <v>0</v>
      </c>
      <c r="AG13">
        <f t="shared" si="13"/>
        <v>0</v>
      </c>
      <c r="AH13">
        <f t="shared" si="3"/>
        <v>0</v>
      </c>
    </row>
    <row r="14" spans="3:34">
      <c r="C14" s="6">
        <f t="shared" si="4"/>
        <v>12</v>
      </c>
      <c r="D14">
        <f t="shared" ref="D14:AG14" si="14">SUMIFS($X44:$AP44,$D$31:$V$31,D$1)</f>
        <v>5460</v>
      </c>
      <c r="E14">
        <f t="shared" si="14"/>
        <v>-3517.5</v>
      </c>
      <c r="F14">
        <f t="shared" si="14"/>
        <v>-1267.5</v>
      </c>
      <c r="G14">
        <f t="shared" si="14"/>
        <v>1335</v>
      </c>
      <c r="H14">
        <f t="shared" si="14"/>
        <v>-2010</v>
      </c>
      <c r="I14">
        <f t="shared" si="14"/>
        <v>0</v>
      </c>
      <c r="J14">
        <f t="shared" si="14"/>
        <v>0</v>
      </c>
      <c r="K14">
        <f t="shared" si="14"/>
        <v>0</v>
      </c>
      <c r="L14">
        <f t="shared" si="14"/>
        <v>0</v>
      </c>
      <c r="M14">
        <f t="shared" si="14"/>
        <v>0</v>
      </c>
      <c r="N14">
        <f t="shared" si="14"/>
        <v>0</v>
      </c>
      <c r="O14">
        <f t="shared" si="14"/>
        <v>0</v>
      </c>
      <c r="P14">
        <f t="shared" si="14"/>
        <v>0</v>
      </c>
      <c r="Q14">
        <f t="shared" si="14"/>
        <v>0</v>
      </c>
      <c r="R14">
        <f t="shared" si="14"/>
        <v>0</v>
      </c>
      <c r="S14">
        <f t="shared" si="14"/>
        <v>0</v>
      </c>
      <c r="T14">
        <f t="shared" si="14"/>
        <v>0</v>
      </c>
      <c r="U14">
        <f t="shared" si="14"/>
        <v>0</v>
      </c>
      <c r="V14">
        <f t="shared" si="14"/>
        <v>0</v>
      </c>
      <c r="W14">
        <f t="shared" si="14"/>
        <v>0</v>
      </c>
      <c r="X14">
        <f t="shared" si="14"/>
        <v>0</v>
      </c>
      <c r="Y14">
        <f t="shared" si="14"/>
        <v>0</v>
      </c>
      <c r="Z14">
        <f t="shared" si="14"/>
        <v>0</v>
      </c>
      <c r="AA14">
        <f t="shared" si="14"/>
        <v>0</v>
      </c>
      <c r="AB14">
        <f t="shared" si="14"/>
        <v>0</v>
      </c>
      <c r="AC14">
        <f t="shared" si="14"/>
        <v>0</v>
      </c>
      <c r="AD14">
        <f t="shared" si="14"/>
        <v>0</v>
      </c>
      <c r="AE14">
        <f t="shared" si="14"/>
        <v>0</v>
      </c>
      <c r="AF14">
        <f t="shared" si="14"/>
        <v>0</v>
      </c>
      <c r="AG14">
        <f t="shared" si="14"/>
        <v>0</v>
      </c>
      <c r="AH14">
        <f t="shared" si="3"/>
        <v>0</v>
      </c>
    </row>
    <row r="15" spans="3:34">
      <c r="C15" s="6">
        <f t="shared" si="4"/>
        <v>13</v>
      </c>
      <c r="D15">
        <f t="shared" ref="D15:AG15" si="15">SUMIFS($X45:$AP45,$D$31:$V$31,D$1)</f>
        <v>5374.5</v>
      </c>
      <c r="E15">
        <f t="shared" si="15"/>
        <v>-3501.75</v>
      </c>
      <c r="F15">
        <f t="shared" si="15"/>
        <v>-1251.75</v>
      </c>
      <c r="G15">
        <f t="shared" si="15"/>
        <v>1380</v>
      </c>
      <c r="H15">
        <f t="shared" si="15"/>
        <v>-2001</v>
      </c>
      <c r="I15">
        <f t="shared" si="15"/>
        <v>0</v>
      </c>
      <c r="J15">
        <f t="shared" si="15"/>
        <v>0</v>
      </c>
      <c r="K15">
        <f t="shared" si="15"/>
        <v>0</v>
      </c>
      <c r="L15">
        <f t="shared" si="15"/>
        <v>0</v>
      </c>
      <c r="M15">
        <f t="shared" si="15"/>
        <v>0</v>
      </c>
      <c r="N15">
        <f t="shared" si="15"/>
        <v>0</v>
      </c>
      <c r="O15">
        <f t="shared" si="15"/>
        <v>0</v>
      </c>
      <c r="P15">
        <f t="shared" si="15"/>
        <v>0</v>
      </c>
      <c r="Q15">
        <f t="shared" si="15"/>
        <v>0</v>
      </c>
      <c r="R15">
        <f t="shared" si="15"/>
        <v>0</v>
      </c>
      <c r="S15">
        <f t="shared" si="15"/>
        <v>0</v>
      </c>
      <c r="T15">
        <f t="shared" si="15"/>
        <v>0</v>
      </c>
      <c r="U15">
        <f t="shared" si="15"/>
        <v>0</v>
      </c>
      <c r="V15">
        <f t="shared" si="15"/>
        <v>0</v>
      </c>
      <c r="W15">
        <f t="shared" si="15"/>
        <v>0</v>
      </c>
      <c r="X15">
        <f t="shared" si="15"/>
        <v>0</v>
      </c>
      <c r="Y15">
        <f t="shared" si="15"/>
        <v>0</v>
      </c>
      <c r="Z15">
        <f t="shared" si="15"/>
        <v>0</v>
      </c>
      <c r="AA15">
        <f t="shared" si="15"/>
        <v>0</v>
      </c>
      <c r="AB15">
        <f t="shared" si="15"/>
        <v>0</v>
      </c>
      <c r="AC15">
        <f t="shared" si="15"/>
        <v>0</v>
      </c>
      <c r="AD15">
        <f t="shared" si="15"/>
        <v>0</v>
      </c>
      <c r="AE15">
        <f t="shared" si="15"/>
        <v>0</v>
      </c>
      <c r="AF15">
        <f t="shared" si="15"/>
        <v>0</v>
      </c>
      <c r="AG15">
        <f t="shared" si="15"/>
        <v>0</v>
      </c>
      <c r="AH15">
        <f t="shared" si="3"/>
        <v>0</v>
      </c>
    </row>
    <row r="16" spans="3:34">
      <c r="C16" s="6">
        <f t="shared" si="4"/>
        <v>14</v>
      </c>
      <c r="D16">
        <f t="shared" ref="D16:AG16" si="16">SUMIFS($X46:$AP46,$D$31:$V$31,D$1)</f>
        <v>5389.5</v>
      </c>
      <c r="E16">
        <f t="shared" si="16"/>
        <v>-3512.25</v>
      </c>
      <c r="F16">
        <f t="shared" si="16"/>
        <v>-1262.25</v>
      </c>
      <c r="G16">
        <f t="shared" si="16"/>
        <v>1392</v>
      </c>
      <c r="H16">
        <f t="shared" si="16"/>
        <v>-2007</v>
      </c>
      <c r="I16">
        <f t="shared" si="16"/>
        <v>0</v>
      </c>
      <c r="J16">
        <f t="shared" si="16"/>
        <v>0</v>
      </c>
      <c r="K16">
        <f t="shared" si="16"/>
        <v>0</v>
      </c>
      <c r="L16">
        <f t="shared" si="16"/>
        <v>0</v>
      </c>
      <c r="M16">
        <f t="shared" si="16"/>
        <v>0</v>
      </c>
      <c r="N16">
        <f t="shared" si="16"/>
        <v>0</v>
      </c>
      <c r="O16">
        <f t="shared" si="16"/>
        <v>0</v>
      </c>
      <c r="P16">
        <f t="shared" si="16"/>
        <v>0</v>
      </c>
      <c r="Q16">
        <f t="shared" si="16"/>
        <v>0</v>
      </c>
      <c r="R16">
        <f t="shared" si="16"/>
        <v>0</v>
      </c>
      <c r="S16">
        <f t="shared" si="16"/>
        <v>0</v>
      </c>
      <c r="T16">
        <f t="shared" si="16"/>
        <v>0</v>
      </c>
      <c r="U16">
        <f t="shared" si="16"/>
        <v>0</v>
      </c>
      <c r="V16">
        <f t="shared" si="16"/>
        <v>0</v>
      </c>
      <c r="W16">
        <f t="shared" si="16"/>
        <v>0</v>
      </c>
      <c r="X16">
        <f t="shared" si="16"/>
        <v>0</v>
      </c>
      <c r="Y16">
        <f t="shared" si="16"/>
        <v>0</v>
      </c>
      <c r="Z16">
        <f t="shared" si="16"/>
        <v>0</v>
      </c>
      <c r="AA16">
        <f t="shared" si="16"/>
        <v>0</v>
      </c>
      <c r="AB16">
        <f t="shared" si="16"/>
        <v>0</v>
      </c>
      <c r="AC16">
        <f t="shared" si="16"/>
        <v>0</v>
      </c>
      <c r="AD16">
        <f t="shared" si="16"/>
        <v>0</v>
      </c>
      <c r="AE16">
        <f t="shared" si="16"/>
        <v>0</v>
      </c>
      <c r="AF16">
        <f t="shared" si="16"/>
        <v>0</v>
      </c>
      <c r="AG16">
        <f t="shared" si="16"/>
        <v>0</v>
      </c>
      <c r="AH16">
        <f t="shared" si="3"/>
        <v>0</v>
      </c>
    </row>
    <row r="17" spans="3:42">
      <c r="C17" s="6">
        <f t="shared" si="4"/>
        <v>15</v>
      </c>
      <c r="D17">
        <f t="shared" ref="D17:AG17" si="17">SUMIFS($X47:$AP47,$D$31:$V$31,D$1)</f>
        <v>5515.5</v>
      </c>
      <c r="E17">
        <f t="shared" si="17"/>
        <v>-3554.25</v>
      </c>
      <c r="F17">
        <f t="shared" si="17"/>
        <v>-1304.25</v>
      </c>
      <c r="G17">
        <f t="shared" si="17"/>
        <v>1374</v>
      </c>
      <c r="H17">
        <f t="shared" si="17"/>
        <v>-2031</v>
      </c>
      <c r="I17">
        <f t="shared" si="17"/>
        <v>0</v>
      </c>
      <c r="J17">
        <f t="shared" si="17"/>
        <v>0</v>
      </c>
      <c r="K17">
        <f t="shared" si="17"/>
        <v>0</v>
      </c>
      <c r="L17">
        <f t="shared" si="17"/>
        <v>0</v>
      </c>
      <c r="M17">
        <f t="shared" si="17"/>
        <v>0</v>
      </c>
      <c r="N17">
        <f t="shared" si="17"/>
        <v>0</v>
      </c>
      <c r="O17">
        <f t="shared" si="17"/>
        <v>0</v>
      </c>
      <c r="P17">
        <f t="shared" si="17"/>
        <v>0</v>
      </c>
      <c r="Q17">
        <f t="shared" si="17"/>
        <v>0</v>
      </c>
      <c r="R17">
        <f t="shared" si="17"/>
        <v>0</v>
      </c>
      <c r="S17">
        <f t="shared" si="17"/>
        <v>0</v>
      </c>
      <c r="T17">
        <f t="shared" si="17"/>
        <v>0</v>
      </c>
      <c r="U17">
        <f t="shared" si="17"/>
        <v>0</v>
      </c>
      <c r="V17">
        <f t="shared" si="17"/>
        <v>0</v>
      </c>
      <c r="W17">
        <f t="shared" si="17"/>
        <v>0</v>
      </c>
      <c r="X17">
        <f t="shared" si="17"/>
        <v>0</v>
      </c>
      <c r="Y17">
        <f t="shared" si="17"/>
        <v>0</v>
      </c>
      <c r="Z17">
        <f t="shared" si="17"/>
        <v>0</v>
      </c>
      <c r="AA17">
        <f t="shared" si="17"/>
        <v>0</v>
      </c>
      <c r="AB17">
        <f t="shared" si="17"/>
        <v>0</v>
      </c>
      <c r="AC17">
        <f t="shared" si="17"/>
        <v>0</v>
      </c>
      <c r="AD17">
        <f t="shared" si="17"/>
        <v>0</v>
      </c>
      <c r="AE17">
        <f t="shared" si="17"/>
        <v>0</v>
      </c>
      <c r="AF17">
        <f t="shared" si="17"/>
        <v>0</v>
      </c>
      <c r="AG17">
        <f t="shared" si="17"/>
        <v>0</v>
      </c>
      <c r="AH17">
        <f t="shared" si="3"/>
        <v>0</v>
      </c>
    </row>
    <row r="18" spans="3:42">
      <c r="C18" s="6">
        <f t="shared" si="4"/>
        <v>16</v>
      </c>
      <c r="D18">
        <f t="shared" ref="D18:AG18" si="18">SUMIFS($X48:$AP48,$D$31:$V$31,D$1)</f>
        <v>5739</v>
      </c>
      <c r="E18">
        <f t="shared" si="18"/>
        <v>-3622.5</v>
      </c>
      <c r="F18">
        <f t="shared" si="18"/>
        <v>-1372.5</v>
      </c>
      <c r="G18">
        <f t="shared" si="18"/>
        <v>1326</v>
      </c>
      <c r="H18">
        <f t="shared" si="18"/>
        <v>-2070</v>
      </c>
      <c r="I18">
        <f t="shared" si="18"/>
        <v>0</v>
      </c>
      <c r="J18">
        <f t="shared" si="18"/>
        <v>0</v>
      </c>
      <c r="K18">
        <f t="shared" si="18"/>
        <v>0</v>
      </c>
      <c r="L18">
        <f t="shared" si="18"/>
        <v>0</v>
      </c>
      <c r="M18">
        <f t="shared" si="18"/>
        <v>0</v>
      </c>
      <c r="N18">
        <f t="shared" si="18"/>
        <v>0</v>
      </c>
      <c r="O18">
        <f t="shared" si="18"/>
        <v>0</v>
      </c>
      <c r="P18">
        <f t="shared" si="18"/>
        <v>0</v>
      </c>
      <c r="Q18">
        <f t="shared" si="18"/>
        <v>0</v>
      </c>
      <c r="R18">
        <f t="shared" si="18"/>
        <v>0</v>
      </c>
      <c r="S18">
        <f t="shared" si="18"/>
        <v>0</v>
      </c>
      <c r="T18">
        <f t="shared" si="18"/>
        <v>0</v>
      </c>
      <c r="U18">
        <f t="shared" si="18"/>
        <v>0</v>
      </c>
      <c r="V18">
        <f t="shared" si="18"/>
        <v>0</v>
      </c>
      <c r="W18">
        <f t="shared" si="18"/>
        <v>0</v>
      </c>
      <c r="X18">
        <f t="shared" si="18"/>
        <v>0</v>
      </c>
      <c r="Y18">
        <f t="shared" si="18"/>
        <v>0</v>
      </c>
      <c r="Z18">
        <f t="shared" si="18"/>
        <v>0</v>
      </c>
      <c r="AA18">
        <f t="shared" si="18"/>
        <v>0</v>
      </c>
      <c r="AB18">
        <f t="shared" si="18"/>
        <v>0</v>
      </c>
      <c r="AC18">
        <f t="shared" si="18"/>
        <v>0</v>
      </c>
      <c r="AD18">
        <f t="shared" si="18"/>
        <v>0</v>
      </c>
      <c r="AE18">
        <f t="shared" si="18"/>
        <v>0</v>
      </c>
      <c r="AF18">
        <f t="shared" si="18"/>
        <v>0</v>
      </c>
      <c r="AG18">
        <f t="shared" si="18"/>
        <v>0</v>
      </c>
      <c r="AH18">
        <f t="shared" si="3"/>
        <v>0</v>
      </c>
    </row>
    <row r="19" spans="3:42">
      <c r="C19" s="20">
        <f t="shared" si="4"/>
        <v>17</v>
      </c>
      <c r="D19">
        <f t="shared" ref="D19:AG19" si="19">SUMIFS($X49:$AP49,$D$31:$V$31,D$1)</f>
        <v>6057</v>
      </c>
      <c r="E19">
        <f t="shared" si="19"/>
        <v>-3717</v>
      </c>
      <c r="F19">
        <f t="shared" si="19"/>
        <v>-1467</v>
      </c>
      <c r="G19">
        <f t="shared" si="19"/>
        <v>1248</v>
      </c>
      <c r="H19">
        <f t="shared" si="19"/>
        <v>-2121</v>
      </c>
      <c r="I19">
        <f t="shared" si="19"/>
        <v>0</v>
      </c>
      <c r="J19">
        <f t="shared" si="19"/>
        <v>0</v>
      </c>
      <c r="K19">
        <f t="shared" si="19"/>
        <v>0</v>
      </c>
      <c r="L19">
        <f t="shared" si="19"/>
        <v>0</v>
      </c>
      <c r="M19">
        <f t="shared" si="19"/>
        <v>0</v>
      </c>
      <c r="N19">
        <f t="shared" si="19"/>
        <v>0</v>
      </c>
      <c r="O19">
        <f t="shared" si="19"/>
        <v>0</v>
      </c>
      <c r="P19">
        <f t="shared" si="19"/>
        <v>0</v>
      </c>
      <c r="Q19">
        <f t="shared" si="19"/>
        <v>0</v>
      </c>
      <c r="R19">
        <f t="shared" si="19"/>
        <v>0</v>
      </c>
      <c r="S19">
        <f t="shared" si="19"/>
        <v>0</v>
      </c>
      <c r="T19">
        <f t="shared" si="19"/>
        <v>0</v>
      </c>
      <c r="U19">
        <f t="shared" si="19"/>
        <v>0</v>
      </c>
      <c r="V19">
        <f t="shared" si="19"/>
        <v>0</v>
      </c>
      <c r="W19">
        <f t="shared" si="19"/>
        <v>0</v>
      </c>
      <c r="X19">
        <f t="shared" si="19"/>
        <v>0</v>
      </c>
      <c r="Y19">
        <f t="shared" si="19"/>
        <v>0</v>
      </c>
      <c r="Z19">
        <f t="shared" si="19"/>
        <v>0</v>
      </c>
      <c r="AA19">
        <f t="shared" si="19"/>
        <v>0</v>
      </c>
      <c r="AB19">
        <f t="shared" si="19"/>
        <v>0</v>
      </c>
      <c r="AC19">
        <f t="shared" si="19"/>
        <v>0</v>
      </c>
      <c r="AD19">
        <f t="shared" si="19"/>
        <v>0</v>
      </c>
      <c r="AE19">
        <f t="shared" si="19"/>
        <v>0</v>
      </c>
      <c r="AF19">
        <f t="shared" si="19"/>
        <v>0</v>
      </c>
      <c r="AG19">
        <f t="shared" si="19"/>
        <v>0</v>
      </c>
      <c r="AH19">
        <f t="shared" si="3"/>
        <v>0</v>
      </c>
    </row>
    <row r="20" spans="3:42">
      <c r="C20" s="20">
        <f t="shared" si="4"/>
        <v>18</v>
      </c>
      <c r="D20">
        <f t="shared" ref="D20:AG20" si="20">SUMIFS($X50:$AP50,$D$31:$V$31,D$1)</f>
        <v>6373.5</v>
      </c>
      <c r="E20">
        <f t="shared" si="20"/>
        <v>-3806.25</v>
      </c>
      <c r="F20">
        <f t="shared" si="20"/>
        <v>-1556.25</v>
      </c>
      <c r="G20">
        <f t="shared" si="20"/>
        <v>1164</v>
      </c>
      <c r="H20">
        <f t="shared" si="20"/>
        <v>-2175</v>
      </c>
      <c r="I20">
        <f t="shared" si="20"/>
        <v>0</v>
      </c>
      <c r="J20">
        <f t="shared" si="20"/>
        <v>0</v>
      </c>
      <c r="K20">
        <f t="shared" si="20"/>
        <v>0</v>
      </c>
      <c r="L20">
        <f t="shared" si="20"/>
        <v>0</v>
      </c>
      <c r="M20">
        <f t="shared" si="20"/>
        <v>0</v>
      </c>
      <c r="N20">
        <f t="shared" si="20"/>
        <v>0</v>
      </c>
      <c r="O20">
        <f t="shared" si="20"/>
        <v>0</v>
      </c>
      <c r="P20">
        <f t="shared" si="20"/>
        <v>0</v>
      </c>
      <c r="Q20">
        <f t="shared" si="20"/>
        <v>0</v>
      </c>
      <c r="R20">
        <f t="shared" si="20"/>
        <v>0</v>
      </c>
      <c r="S20">
        <f t="shared" si="20"/>
        <v>0</v>
      </c>
      <c r="T20">
        <f t="shared" si="20"/>
        <v>0</v>
      </c>
      <c r="U20">
        <f t="shared" si="20"/>
        <v>0</v>
      </c>
      <c r="V20">
        <f t="shared" si="20"/>
        <v>0</v>
      </c>
      <c r="W20">
        <f t="shared" si="20"/>
        <v>0</v>
      </c>
      <c r="X20">
        <f t="shared" si="20"/>
        <v>0</v>
      </c>
      <c r="Y20">
        <f t="shared" si="20"/>
        <v>0</v>
      </c>
      <c r="Z20">
        <f t="shared" si="20"/>
        <v>0</v>
      </c>
      <c r="AA20">
        <f t="shared" si="20"/>
        <v>0</v>
      </c>
      <c r="AB20">
        <f t="shared" si="20"/>
        <v>0</v>
      </c>
      <c r="AC20">
        <f t="shared" si="20"/>
        <v>0</v>
      </c>
      <c r="AD20">
        <f t="shared" si="20"/>
        <v>0</v>
      </c>
      <c r="AE20">
        <f t="shared" si="20"/>
        <v>0</v>
      </c>
      <c r="AF20">
        <f t="shared" si="20"/>
        <v>0</v>
      </c>
      <c r="AG20">
        <f t="shared" si="20"/>
        <v>0</v>
      </c>
      <c r="AH20">
        <f t="shared" si="3"/>
        <v>0</v>
      </c>
    </row>
    <row r="21" spans="3:42">
      <c r="C21" s="20">
        <f t="shared" si="4"/>
        <v>19</v>
      </c>
      <c r="D21">
        <f t="shared" ref="D21:AG21" si="21">SUMIFS($X51:$AP51,$D$31:$V$31,D$1)</f>
        <v>6597</v>
      </c>
      <c r="E21">
        <f t="shared" si="21"/>
        <v>-3864</v>
      </c>
      <c r="F21">
        <f t="shared" si="21"/>
        <v>-1614</v>
      </c>
      <c r="G21">
        <f t="shared" si="21"/>
        <v>1089</v>
      </c>
      <c r="H21">
        <f t="shared" si="21"/>
        <v>-2208</v>
      </c>
      <c r="I21">
        <f t="shared" si="21"/>
        <v>0</v>
      </c>
      <c r="J21">
        <f t="shared" si="21"/>
        <v>0</v>
      </c>
      <c r="K21">
        <f t="shared" si="21"/>
        <v>0</v>
      </c>
      <c r="L21">
        <f t="shared" si="21"/>
        <v>0</v>
      </c>
      <c r="M21">
        <f t="shared" si="21"/>
        <v>0</v>
      </c>
      <c r="N21">
        <f t="shared" si="21"/>
        <v>0</v>
      </c>
      <c r="O21">
        <f t="shared" si="21"/>
        <v>0</v>
      </c>
      <c r="P21">
        <f t="shared" si="21"/>
        <v>0</v>
      </c>
      <c r="Q21">
        <f t="shared" si="21"/>
        <v>0</v>
      </c>
      <c r="R21">
        <f t="shared" si="21"/>
        <v>0</v>
      </c>
      <c r="S21">
        <f t="shared" si="21"/>
        <v>0</v>
      </c>
      <c r="T21">
        <f t="shared" si="21"/>
        <v>0</v>
      </c>
      <c r="U21">
        <f t="shared" si="21"/>
        <v>0</v>
      </c>
      <c r="V21">
        <f t="shared" si="21"/>
        <v>0</v>
      </c>
      <c r="W21">
        <f t="shared" si="21"/>
        <v>0</v>
      </c>
      <c r="X21">
        <f t="shared" si="21"/>
        <v>0</v>
      </c>
      <c r="Y21">
        <f t="shared" si="21"/>
        <v>0</v>
      </c>
      <c r="Z21">
        <f t="shared" si="21"/>
        <v>0</v>
      </c>
      <c r="AA21">
        <f t="shared" si="21"/>
        <v>0</v>
      </c>
      <c r="AB21">
        <f t="shared" si="21"/>
        <v>0</v>
      </c>
      <c r="AC21">
        <f t="shared" si="21"/>
        <v>0</v>
      </c>
      <c r="AD21">
        <f t="shared" si="21"/>
        <v>0</v>
      </c>
      <c r="AE21">
        <f t="shared" si="21"/>
        <v>0</v>
      </c>
      <c r="AF21">
        <f t="shared" si="21"/>
        <v>0</v>
      </c>
      <c r="AG21">
        <f t="shared" si="21"/>
        <v>0</v>
      </c>
      <c r="AH21">
        <f t="shared" si="3"/>
        <v>0</v>
      </c>
    </row>
    <row r="22" spans="3:42">
      <c r="C22" s="20">
        <f t="shared" si="4"/>
        <v>20</v>
      </c>
      <c r="D22">
        <f t="shared" ref="D22:AG22" si="22">SUMIFS($X52:$AP52,$D$31:$V$31,D$1)</f>
        <v>6663</v>
      </c>
      <c r="E22">
        <f t="shared" si="22"/>
        <v>-3874.5</v>
      </c>
      <c r="F22">
        <f t="shared" si="22"/>
        <v>-1624.5</v>
      </c>
      <c r="G22">
        <f t="shared" si="22"/>
        <v>1044</v>
      </c>
      <c r="H22">
        <f t="shared" si="22"/>
        <v>-2208</v>
      </c>
      <c r="I22">
        <f t="shared" si="22"/>
        <v>0</v>
      </c>
      <c r="J22">
        <f t="shared" si="22"/>
        <v>0</v>
      </c>
      <c r="K22">
        <f t="shared" si="22"/>
        <v>0</v>
      </c>
      <c r="L22">
        <f t="shared" si="22"/>
        <v>0</v>
      </c>
      <c r="M22">
        <f t="shared" si="22"/>
        <v>0</v>
      </c>
      <c r="N22">
        <f t="shared" si="22"/>
        <v>0</v>
      </c>
      <c r="O22">
        <f t="shared" si="22"/>
        <v>0</v>
      </c>
      <c r="P22">
        <f t="shared" si="22"/>
        <v>0</v>
      </c>
      <c r="Q22">
        <f t="shared" si="22"/>
        <v>0</v>
      </c>
      <c r="R22">
        <f t="shared" si="22"/>
        <v>0</v>
      </c>
      <c r="S22">
        <f t="shared" si="22"/>
        <v>0</v>
      </c>
      <c r="T22">
        <f t="shared" si="22"/>
        <v>0</v>
      </c>
      <c r="U22">
        <f t="shared" si="22"/>
        <v>0</v>
      </c>
      <c r="V22">
        <f t="shared" si="22"/>
        <v>0</v>
      </c>
      <c r="W22">
        <f t="shared" si="22"/>
        <v>0</v>
      </c>
      <c r="X22">
        <f t="shared" si="22"/>
        <v>0</v>
      </c>
      <c r="Y22">
        <f t="shared" si="22"/>
        <v>0</v>
      </c>
      <c r="Z22">
        <f t="shared" si="22"/>
        <v>0</v>
      </c>
      <c r="AA22">
        <f t="shared" si="22"/>
        <v>0</v>
      </c>
      <c r="AB22">
        <f t="shared" si="22"/>
        <v>0</v>
      </c>
      <c r="AC22">
        <f t="shared" si="22"/>
        <v>0</v>
      </c>
      <c r="AD22">
        <f t="shared" si="22"/>
        <v>0</v>
      </c>
      <c r="AE22">
        <f t="shared" si="22"/>
        <v>0</v>
      </c>
      <c r="AF22">
        <f t="shared" si="22"/>
        <v>0</v>
      </c>
      <c r="AG22">
        <f t="shared" si="22"/>
        <v>0</v>
      </c>
      <c r="AH22">
        <f t="shared" si="3"/>
        <v>0</v>
      </c>
    </row>
    <row r="23" spans="3:42">
      <c r="C23" s="20">
        <f t="shared" si="4"/>
        <v>21</v>
      </c>
      <c r="D23">
        <f t="shared" ref="D23:AG23" si="23">SUMIFS($X53:$AP53,$D$31:$V$31,D$1)</f>
        <v>6573</v>
      </c>
      <c r="E23">
        <f t="shared" si="23"/>
        <v>-3832.5</v>
      </c>
      <c r="F23">
        <f t="shared" si="23"/>
        <v>-1582.5</v>
      </c>
      <c r="G23">
        <f t="shared" si="23"/>
        <v>1026</v>
      </c>
      <c r="H23">
        <f t="shared" si="23"/>
        <v>-2184</v>
      </c>
      <c r="I23">
        <f t="shared" si="23"/>
        <v>0</v>
      </c>
      <c r="J23">
        <f t="shared" si="23"/>
        <v>0</v>
      </c>
      <c r="K23">
        <f t="shared" si="23"/>
        <v>0</v>
      </c>
      <c r="L23">
        <f t="shared" si="23"/>
        <v>0</v>
      </c>
      <c r="M23">
        <f t="shared" si="23"/>
        <v>0</v>
      </c>
      <c r="N23">
        <f t="shared" si="23"/>
        <v>0</v>
      </c>
      <c r="O23">
        <f t="shared" si="23"/>
        <v>0</v>
      </c>
      <c r="P23">
        <f t="shared" si="23"/>
        <v>0</v>
      </c>
      <c r="Q23">
        <f t="shared" si="23"/>
        <v>0</v>
      </c>
      <c r="R23">
        <f t="shared" si="23"/>
        <v>0</v>
      </c>
      <c r="S23">
        <f t="shared" si="23"/>
        <v>0</v>
      </c>
      <c r="T23">
        <f t="shared" si="23"/>
        <v>0</v>
      </c>
      <c r="U23">
        <f t="shared" si="23"/>
        <v>0</v>
      </c>
      <c r="V23">
        <f t="shared" si="23"/>
        <v>0</v>
      </c>
      <c r="W23">
        <f t="shared" si="23"/>
        <v>0</v>
      </c>
      <c r="X23">
        <f t="shared" si="23"/>
        <v>0</v>
      </c>
      <c r="Y23">
        <f t="shared" si="23"/>
        <v>0</v>
      </c>
      <c r="Z23">
        <f t="shared" si="23"/>
        <v>0</v>
      </c>
      <c r="AA23">
        <f t="shared" si="23"/>
        <v>0</v>
      </c>
      <c r="AB23">
        <f t="shared" si="23"/>
        <v>0</v>
      </c>
      <c r="AC23">
        <f t="shared" si="23"/>
        <v>0</v>
      </c>
      <c r="AD23">
        <f t="shared" si="23"/>
        <v>0</v>
      </c>
      <c r="AE23">
        <f t="shared" si="23"/>
        <v>0</v>
      </c>
      <c r="AF23">
        <f t="shared" si="23"/>
        <v>0</v>
      </c>
      <c r="AG23">
        <f t="shared" si="23"/>
        <v>0</v>
      </c>
      <c r="AH23">
        <f t="shared" si="3"/>
        <v>0</v>
      </c>
    </row>
    <row r="24" spans="3:42">
      <c r="C24" s="20">
        <f t="shared" si="4"/>
        <v>22</v>
      </c>
      <c r="D24">
        <f t="shared" ref="D24:AG24" si="24">SUMIFS($X54:$AP54,$D$31:$V$31,D$1)</f>
        <v>6346.5</v>
      </c>
      <c r="E24">
        <f t="shared" si="24"/>
        <v>-3743.25</v>
      </c>
      <c r="F24">
        <f t="shared" si="24"/>
        <v>-1493.25</v>
      </c>
      <c r="G24">
        <f t="shared" si="24"/>
        <v>1029</v>
      </c>
      <c r="H24">
        <f t="shared" si="24"/>
        <v>-2139</v>
      </c>
      <c r="I24">
        <f t="shared" si="24"/>
        <v>0</v>
      </c>
      <c r="J24">
        <f t="shared" si="24"/>
        <v>0</v>
      </c>
      <c r="K24">
        <f t="shared" si="24"/>
        <v>0</v>
      </c>
      <c r="L24">
        <f t="shared" si="24"/>
        <v>0</v>
      </c>
      <c r="M24">
        <f t="shared" si="24"/>
        <v>0</v>
      </c>
      <c r="N24">
        <f t="shared" si="24"/>
        <v>0</v>
      </c>
      <c r="O24">
        <f t="shared" si="24"/>
        <v>0</v>
      </c>
      <c r="P24">
        <f t="shared" si="24"/>
        <v>0</v>
      </c>
      <c r="Q24">
        <f t="shared" si="24"/>
        <v>0</v>
      </c>
      <c r="R24">
        <f t="shared" si="24"/>
        <v>0</v>
      </c>
      <c r="S24">
        <f t="shared" si="24"/>
        <v>0</v>
      </c>
      <c r="T24">
        <f t="shared" si="24"/>
        <v>0</v>
      </c>
      <c r="U24">
        <f t="shared" si="24"/>
        <v>0</v>
      </c>
      <c r="V24">
        <f t="shared" si="24"/>
        <v>0</v>
      </c>
      <c r="W24">
        <f t="shared" si="24"/>
        <v>0</v>
      </c>
      <c r="X24">
        <f t="shared" si="24"/>
        <v>0</v>
      </c>
      <c r="Y24">
        <f t="shared" si="24"/>
        <v>0</v>
      </c>
      <c r="Z24">
        <f t="shared" si="24"/>
        <v>0</v>
      </c>
      <c r="AA24">
        <f t="shared" si="24"/>
        <v>0</v>
      </c>
      <c r="AB24">
        <f t="shared" si="24"/>
        <v>0</v>
      </c>
      <c r="AC24">
        <f t="shared" si="24"/>
        <v>0</v>
      </c>
      <c r="AD24">
        <f t="shared" si="24"/>
        <v>0</v>
      </c>
      <c r="AE24">
        <f t="shared" si="24"/>
        <v>0</v>
      </c>
      <c r="AF24">
        <f t="shared" si="24"/>
        <v>0</v>
      </c>
      <c r="AG24">
        <f t="shared" si="24"/>
        <v>0</v>
      </c>
      <c r="AH24">
        <f t="shared" si="3"/>
        <v>0</v>
      </c>
    </row>
    <row r="25" spans="3:42">
      <c r="C25" s="20">
        <f t="shared" si="4"/>
        <v>23</v>
      </c>
      <c r="D25">
        <f t="shared" ref="D25:AG25" si="25">SUMIFS($X55:$AP55,$D$31:$V$31,D$1)</f>
        <v>6052.5</v>
      </c>
      <c r="E25">
        <f t="shared" si="25"/>
        <v>-3627.75</v>
      </c>
      <c r="F25">
        <f t="shared" si="25"/>
        <v>-1377.75</v>
      </c>
      <c r="G25">
        <f t="shared" si="25"/>
        <v>1041</v>
      </c>
      <c r="H25">
        <f t="shared" si="25"/>
        <v>-2088</v>
      </c>
      <c r="I25">
        <f t="shared" si="25"/>
        <v>0</v>
      </c>
      <c r="J25">
        <f t="shared" si="25"/>
        <v>0</v>
      </c>
      <c r="K25">
        <f t="shared" si="25"/>
        <v>0</v>
      </c>
      <c r="L25">
        <f t="shared" si="25"/>
        <v>0</v>
      </c>
      <c r="M25">
        <f t="shared" si="25"/>
        <v>0</v>
      </c>
      <c r="N25">
        <f t="shared" si="25"/>
        <v>0</v>
      </c>
      <c r="O25">
        <f t="shared" si="25"/>
        <v>0</v>
      </c>
      <c r="P25">
        <f t="shared" si="25"/>
        <v>0</v>
      </c>
      <c r="Q25">
        <f t="shared" si="25"/>
        <v>0</v>
      </c>
      <c r="R25">
        <f t="shared" si="25"/>
        <v>0</v>
      </c>
      <c r="S25">
        <f t="shared" si="25"/>
        <v>0</v>
      </c>
      <c r="T25">
        <f t="shared" si="25"/>
        <v>0</v>
      </c>
      <c r="U25">
        <f t="shared" si="25"/>
        <v>0</v>
      </c>
      <c r="V25">
        <f t="shared" si="25"/>
        <v>0</v>
      </c>
      <c r="W25">
        <f t="shared" si="25"/>
        <v>0</v>
      </c>
      <c r="X25">
        <f t="shared" si="25"/>
        <v>0</v>
      </c>
      <c r="Y25">
        <f t="shared" si="25"/>
        <v>0</v>
      </c>
      <c r="Z25">
        <f t="shared" si="25"/>
        <v>0</v>
      </c>
      <c r="AA25">
        <f t="shared" si="25"/>
        <v>0</v>
      </c>
      <c r="AB25">
        <f t="shared" si="25"/>
        <v>0</v>
      </c>
      <c r="AC25">
        <f t="shared" si="25"/>
        <v>0</v>
      </c>
      <c r="AD25">
        <f t="shared" si="25"/>
        <v>0</v>
      </c>
      <c r="AE25">
        <f t="shared" si="25"/>
        <v>0</v>
      </c>
      <c r="AF25">
        <f t="shared" si="25"/>
        <v>0</v>
      </c>
      <c r="AG25">
        <f t="shared" si="25"/>
        <v>0</v>
      </c>
      <c r="AH25">
        <f t="shared" si="3"/>
        <v>0</v>
      </c>
    </row>
    <row r="26" spans="3:42">
      <c r="C26" s="20">
        <f t="shared" si="4"/>
        <v>24</v>
      </c>
      <c r="D26">
        <f t="shared" ref="D26:AG26" si="26">SUMIFS($X56:$AP56,$D$31:$V$31,D$1)</f>
        <v>5830.5</v>
      </c>
      <c r="E26">
        <f t="shared" si="26"/>
        <v>-3543.75</v>
      </c>
      <c r="F26">
        <f t="shared" si="26"/>
        <v>-1293.75</v>
      </c>
      <c r="G26">
        <f t="shared" si="26"/>
        <v>1059</v>
      </c>
      <c r="H26">
        <f t="shared" si="26"/>
        <v>-2052</v>
      </c>
      <c r="I26">
        <f t="shared" si="26"/>
        <v>0</v>
      </c>
      <c r="J26">
        <f t="shared" si="26"/>
        <v>0</v>
      </c>
      <c r="K26">
        <f t="shared" si="26"/>
        <v>0</v>
      </c>
      <c r="L26">
        <f t="shared" si="26"/>
        <v>0</v>
      </c>
      <c r="M26">
        <f t="shared" si="26"/>
        <v>0</v>
      </c>
      <c r="N26">
        <f t="shared" si="26"/>
        <v>0</v>
      </c>
      <c r="O26">
        <f t="shared" si="26"/>
        <v>0</v>
      </c>
      <c r="P26">
        <f t="shared" si="26"/>
        <v>0</v>
      </c>
      <c r="Q26">
        <f t="shared" si="26"/>
        <v>0</v>
      </c>
      <c r="R26">
        <f t="shared" si="26"/>
        <v>0</v>
      </c>
      <c r="S26">
        <f t="shared" si="26"/>
        <v>0</v>
      </c>
      <c r="T26">
        <f t="shared" si="26"/>
        <v>0</v>
      </c>
      <c r="U26">
        <f t="shared" si="26"/>
        <v>0</v>
      </c>
      <c r="V26">
        <f t="shared" si="26"/>
        <v>0</v>
      </c>
      <c r="W26">
        <f t="shared" si="26"/>
        <v>0</v>
      </c>
      <c r="X26">
        <f t="shared" si="26"/>
        <v>0</v>
      </c>
      <c r="Y26">
        <f t="shared" si="26"/>
        <v>0</v>
      </c>
      <c r="Z26">
        <f t="shared" si="26"/>
        <v>0</v>
      </c>
      <c r="AA26">
        <f t="shared" si="26"/>
        <v>0</v>
      </c>
      <c r="AB26">
        <f t="shared" si="26"/>
        <v>0</v>
      </c>
      <c r="AC26">
        <f t="shared" si="26"/>
        <v>0</v>
      </c>
      <c r="AD26">
        <f t="shared" si="26"/>
        <v>0</v>
      </c>
      <c r="AE26">
        <f t="shared" si="26"/>
        <v>0</v>
      </c>
      <c r="AF26">
        <f t="shared" si="26"/>
        <v>0</v>
      </c>
      <c r="AG26">
        <f t="shared" si="26"/>
        <v>0</v>
      </c>
      <c r="AH26">
        <f t="shared" si="3"/>
        <v>0</v>
      </c>
    </row>
    <row r="29" spans="3:42" ht="16">
      <c r="C29" s="136" t="s">
        <v>222</v>
      </c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</row>
    <row r="30" spans="3:42">
      <c r="C30" s="4" t="s">
        <v>223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-1</v>
      </c>
      <c r="K30" s="4">
        <v>-1</v>
      </c>
      <c r="L30" s="4">
        <v>-1</v>
      </c>
      <c r="M30" s="4">
        <v>-1</v>
      </c>
      <c r="N30" s="4">
        <v>-1</v>
      </c>
      <c r="O30" s="4">
        <v>-1</v>
      </c>
      <c r="P30" s="4">
        <v>-1</v>
      </c>
      <c r="Q30" s="4">
        <v>-1</v>
      </c>
      <c r="R30" s="4">
        <v>-1</v>
      </c>
      <c r="S30" s="4">
        <v>-1</v>
      </c>
      <c r="T30" s="4">
        <v>-1</v>
      </c>
      <c r="U30" s="4">
        <v>-1</v>
      </c>
      <c r="V30" s="4">
        <v>-1</v>
      </c>
      <c r="W30">
        <f>SUM(D33:I33)</f>
        <v>8967</v>
      </c>
      <c r="X30">
        <f>SUM(J33:V33)</f>
        <v>8967</v>
      </c>
    </row>
    <row r="31" spans="3:42" ht="18">
      <c r="C31" s="4" t="s">
        <v>3</v>
      </c>
      <c r="D31" s="4">
        <f>D78</f>
        <v>1</v>
      </c>
      <c r="E31" s="4">
        <f>D79</f>
        <v>3</v>
      </c>
      <c r="F31" s="4">
        <f>D80</f>
        <v>4</v>
      </c>
      <c r="G31" s="4">
        <f>D80</f>
        <v>4</v>
      </c>
      <c r="H31" s="4">
        <f>D82</f>
        <v>0</v>
      </c>
      <c r="I31" s="4">
        <f>D83</f>
        <v>0</v>
      </c>
      <c r="J31" s="4">
        <f t="array" ref="J31:V31">TRANSPOSE(D62:D74)</f>
        <v>5</v>
      </c>
      <c r="K31" s="4">
        <v>2</v>
      </c>
      <c r="L31" s="4">
        <v>3</v>
      </c>
      <c r="M31" s="4">
        <v>0</v>
      </c>
      <c r="N31" s="4" t="e">
        <v>#REF!</v>
      </c>
      <c r="O31" s="4" t="e">
        <v>#REF!</v>
      </c>
      <c r="P31" s="4" t="e">
        <v>#REF!</v>
      </c>
      <c r="Q31" s="4" t="e">
        <v>#REF!</v>
      </c>
      <c r="R31" s="4" t="e">
        <v>#REF!</v>
      </c>
      <c r="S31" s="4" t="e">
        <v>#REF!</v>
      </c>
      <c r="T31" s="4" t="e">
        <v>#REF!</v>
      </c>
      <c r="U31" s="4">
        <v>0</v>
      </c>
      <c r="V31" s="4">
        <v>0</v>
      </c>
      <c r="X31" s="137" t="s">
        <v>224</v>
      </c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</row>
    <row r="32" spans="3:42">
      <c r="C32" s="4" t="s">
        <v>154</v>
      </c>
      <c r="D32" s="38" t="s">
        <v>15</v>
      </c>
      <c r="E32" s="38" t="s">
        <v>17</v>
      </c>
      <c r="F32" s="38"/>
      <c r="G32" s="29" t="s">
        <v>253</v>
      </c>
      <c r="H32" s="38">
        <f>C82</f>
        <v>0</v>
      </c>
      <c r="I32" s="38">
        <f>C83</f>
        <v>0</v>
      </c>
      <c r="J32" s="4" t="s">
        <v>28</v>
      </c>
      <c r="K32" s="4" t="s">
        <v>29</v>
      </c>
      <c r="L32" s="4" t="s">
        <v>30</v>
      </c>
      <c r="M32" s="4" t="s">
        <v>31</v>
      </c>
      <c r="N32" s="4" t="s">
        <v>32</v>
      </c>
      <c r="O32" s="4" t="s">
        <v>33</v>
      </c>
      <c r="P32" s="4" t="s">
        <v>34</v>
      </c>
      <c r="Q32" s="4" t="s">
        <v>35</v>
      </c>
      <c r="R32" s="4" t="s">
        <v>36</v>
      </c>
      <c r="S32" s="4" t="s">
        <v>37</v>
      </c>
      <c r="T32" s="4" t="s">
        <v>38</v>
      </c>
      <c r="U32" s="4" t="s">
        <v>198</v>
      </c>
      <c r="V32" s="4" t="s">
        <v>199</v>
      </c>
      <c r="W32" t="s">
        <v>154</v>
      </c>
      <c r="X32" t="str">
        <f t="shared" ref="X32:AP32" si="27">D32</f>
        <v>G1</v>
      </c>
      <c r="Y32" t="str">
        <f t="shared" si="27"/>
        <v>G2</v>
      </c>
      <c r="Z32">
        <f t="shared" si="27"/>
        <v>0</v>
      </c>
      <c r="AA32" t="str">
        <f t="shared" si="27"/>
        <v>G3</v>
      </c>
      <c r="AB32">
        <f t="shared" si="27"/>
        <v>0</v>
      </c>
      <c r="AC32">
        <f t="shared" si="27"/>
        <v>0</v>
      </c>
      <c r="AD32" t="str">
        <f t="shared" si="27"/>
        <v>D1</v>
      </c>
      <c r="AE32" t="str">
        <f t="shared" si="27"/>
        <v>D2</v>
      </c>
      <c r="AF32" t="str">
        <f t="shared" si="27"/>
        <v>D3</v>
      </c>
      <c r="AG32" t="str">
        <f t="shared" si="27"/>
        <v>D4</v>
      </c>
      <c r="AH32" t="str">
        <f t="shared" si="27"/>
        <v>D5</v>
      </c>
      <c r="AI32" t="str">
        <f t="shared" si="27"/>
        <v>D6</v>
      </c>
      <c r="AJ32" t="str">
        <f t="shared" si="27"/>
        <v>D7</v>
      </c>
      <c r="AK32" t="str">
        <f t="shared" si="27"/>
        <v>D8</v>
      </c>
      <c r="AL32" t="str">
        <f t="shared" si="27"/>
        <v>D9</v>
      </c>
      <c r="AM32" t="str">
        <f t="shared" si="27"/>
        <v>D10</v>
      </c>
      <c r="AN32" t="str">
        <f t="shared" si="27"/>
        <v>D11</v>
      </c>
      <c r="AO32" t="str">
        <f t="shared" si="27"/>
        <v>D12</v>
      </c>
      <c r="AP32" t="str">
        <f t="shared" si="27"/>
        <v>D13</v>
      </c>
    </row>
    <row r="33" spans="3:43" ht="16">
      <c r="C33" s="4">
        <f>1</f>
        <v>1</v>
      </c>
      <c r="D33" s="4">
        <f>' 5. 报价曲线与均衡价格 4段'!O38</f>
        <v>5658</v>
      </c>
      <c r="E33" s="4">
        <f>' 5. 报价曲线与均衡价格 4段'!P38</f>
        <v>2250</v>
      </c>
      <c r="F33" s="5">
        <f>' 5. 报价曲线与均衡价格 4段'!Q38</f>
        <v>0</v>
      </c>
      <c r="G33" s="22">
        <f>' 5. 报价曲线与均衡价格 4段'!R38</f>
        <v>1059</v>
      </c>
      <c r="H33" s="22">
        <f>' 5. 报价曲线与均衡价格 4段'!S38</f>
        <v>0</v>
      </c>
      <c r="I33" s="22">
        <f>' 5. 报价曲线与均衡价格 4段'!T38</f>
        <v>0</v>
      </c>
      <c r="J33" s="22">
        <f>' 5. 报价曲线与均衡价格 4段'!U38</f>
        <v>1932</v>
      </c>
      <c r="K33" s="22">
        <f>' 5. 报价曲线与均衡价格 4段'!V38</f>
        <v>3517.5</v>
      </c>
      <c r="L33" s="22">
        <f>' 5. 报价曲线与均衡价格 4段'!W38</f>
        <v>3517.5</v>
      </c>
      <c r="M33" s="22">
        <f>' 5. 报价曲线与均衡价格 4段'!X38</f>
        <v>0</v>
      </c>
      <c r="N33" s="22">
        <f>' 5. 报价曲线与均衡价格 4段'!Y38</f>
        <v>0</v>
      </c>
      <c r="O33" s="22">
        <f>' 5. 报价曲线与均衡价格 4段'!Z38</f>
        <v>0</v>
      </c>
      <c r="P33" s="22">
        <f>' 5. 报价曲线与均衡价格 4段'!AA38</f>
        <v>0</v>
      </c>
      <c r="Q33" s="22">
        <f>' 5. 报价曲线与均衡价格 4段'!AB38</f>
        <v>0</v>
      </c>
      <c r="R33" s="22">
        <f>' 5. 报价曲线与均衡价格 4段'!AC38</f>
        <v>0</v>
      </c>
      <c r="S33" s="22">
        <f>' 5. 报价曲线与均衡价格 4段'!AD38</f>
        <v>0</v>
      </c>
      <c r="T33" s="22">
        <f>' 5. 报价曲线与均衡价格 4段'!AE38</f>
        <v>0</v>
      </c>
      <c r="U33" s="22">
        <f>' 5. 报价曲线与均衡价格 4段'!AF38</f>
        <v>0</v>
      </c>
      <c r="V33" s="22">
        <f>' 5. 报价曲线与均衡价格 4段'!AG38</f>
        <v>0</v>
      </c>
      <c r="W33" s="23">
        <f>1</f>
        <v>1</v>
      </c>
      <c r="X33" s="14">
        <f>D33*D$30</f>
        <v>5658</v>
      </c>
      <c r="Y33">
        <f t="shared" ref="Y33:AP33" si="28">E33*E$30</f>
        <v>2250</v>
      </c>
      <c r="Z33">
        <f t="shared" si="28"/>
        <v>0</v>
      </c>
      <c r="AA33">
        <f t="shared" si="28"/>
        <v>1059</v>
      </c>
      <c r="AB33">
        <f t="shared" si="28"/>
        <v>0</v>
      </c>
      <c r="AC33">
        <f t="shared" si="28"/>
        <v>0</v>
      </c>
      <c r="AD33">
        <f t="shared" si="28"/>
        <v>-1932</v>
      </c>
      <c r="AE33">
        <f t="shared" si="28"/>
        <v>-3517.5</v>
      </c>
      <c r="AF33">
        <f t="shared" si="28"/>
        <v>-3517.5</v>
      </c>
      <c r="AG33">
        <f t="shared" si="28"/>
        <v>0</v>
      </c>
      <c r="AH33">
        <f t="shared" si="28"/>
        <v>0</v>
      </c>
      <c r="AI33">
        <f t="shared" si="28"/>
        <v>0</v>
      </c>
      <c r="AJ33">
        <f t="shared" si="28"/>
        <v>0</v>
      </c>
      <c r="AK33">
        <f t="shared" si="28"/>
        <v>0</v>
      </c>
      <c r="AL33">
        <f t="shared" si="28"/>
        <v>0</v>
      </c>
      <c r="AM33">
        <f t="shared" si="28"/>
        <v>0</v>
      </c>
      <c r="AN33">
        <f t="shared" si="28"/>
        <v>0</v>
      </c>
      <c r="AO33">
        <f t="shared" si="28"/>
        <v>0</v>
      </c>
      <c r="AP33">
        <f t="shared" si="28"/>
        <v>0</v>
      </c>
      <c r="AQ33">
        <f>SUM(X33:AP33)</f>
        <v>0</v>
      </c>
    </row>
    <row r="34" spans="3:43" ht="16">
      <c r="C34" s="4">
        <f>C33+1</f>
        <v>2</v>
      </c>
      <c r="D34" s="4">
        <f>' 5. 报价曲线与均衡价格 4段'!O39</f>
        <v>5707.5</v>
      </c>
      <c r="E34" s="4">
        <f>' 5. 报价曲线与均衡价格 4段'!P39</f>
        <v>2250</v>
      </c>
      <c r="F34" s="5">
        <f>' 5. 报价曲线与均衡价格 4段'!Q39</f>
        <v>0</v>
      </c>
      <c r="G34" s="22">
        <f>' 5. 报价曲线与均衡价格 4段'!R39</f>
        <v>1032</v>
      </c>
      <c r="H34" s="22">
        <f>' 5. 报价曲线与均衡价格 4段'!S39</f>
        <v>0</v>
      </c>
      <c r="I34" s="22">
        <f>' 5. 报价曲线与均衡价格 4段'!T39</f>
        <v>0</v>
      </c>
      <c r="J34" s="22">
        <f>' 5. 报价曲线与均衡价格 4段'!U39</f>
        <v>1923</v>
      </c>
      <c r="K34" s="22">
        <f>' 5. 报价曲线与均衡价格 4段'!V39</f>
        <v>3533.25</v>
      </c>
      <c r="L34" s="22">
        <f>' 5. 报价曲线与均衡价格 4段'!W39</f>
        <v>3533.25</v>
      </c>
      <c r="M34" s="22">
        <f>' 5. 报价曲线与均衡价格 4段'!X39</f>
        <v>0</v>
      </c>
      <c r="N34" s="22">
        <f>' 5. 报价曲线与均衡价格 4段'!Y39</f>
        <v>0</v>
      </c>
      <c r="O34" s="22">
        <f>' 5. 报价曲线与均衡价格 4段'!Z39</f>
        <v>0</v>
      </c>
      <c r="P34" s="22">
        <f>' 5. 报价曲线与均衡价格 4段'!AA39</f>
        <v>0</v>
      </c>
      <c r="Q34" s="22">
        <f>' 5. 报价曲线与均衡价格 4段'!AB39</f>
        <v>0</v>
      </c>
      <c r="R34" s="22">
        <f>' 5. 报价曲线与均衡价格 4段'!AC39</f>
        <v>0</v>
      </c>
      <c r="S34" s="22">
        <f>' 5. 报价曲线与均衡价格 4段'!AD39</f>
        <v>0</v>
      </c>
      <c r="T34" s="22">
        <f>' 5. 报价曲线与均衡价格 4段'!AE39</f>
        <v>0</v>
      </c>
      <c r="U34" s="22">
        <f>' 5. 报价曲线与均衡价格 4段'!AF39</f>
        <v>0</v>
      </c>
      <c r="V34" s="22">
        <f>' 5. 报价曲线与均衡价格 4段'!AG39</f>
        <v>0</v>
      </c>
      <c r="W34" s="23">
        <f>W33+1</f>
        <v>2</v>
      </c>
      <c r="X34">
        <f t="shared" ref="X34:X56" si="29">D34*D$30</f>
        <v>5707.5</v>
      </c>
      <c r="Y34">
        <f t="shared" ref="Y34:Y56" si="30">E34*E$30</f>
        <v>2250</v>
      </c>
      <c r="Z34">
        <f t="shared" ref="Z34:Z56" si="31">F34*F$30</f>
        <v>0</v>
      </c>
      <c r="AA34">
        <f t="shared" ref="AA34:AA56" si="32">G34*G$30</f>
        <v>1032</v>
      </c>
      <c r="AB34">
        <f t="shared" ref="AB34:AB56" si="33">H34*H$30</f>
        <v>0</v>
      </c>
      <c r="AC34">
        <f t="shared" ref="AC34:AC56" si="34">I34*I$30</f>
        <v>0</v>
      </c>
      <c r="AD34">
        <f t="shared" ref="AD34:AD56" si="35">J34*J$30</f>
        <v>-1923</v>
      </c>
      <c r="AE34">
        <f t="shared" ref="AE34:AE56" si="36">K34*K$30</f>
        <v>-3533.25</v>
      </c>
      <c r="AF34">
        <f t="shared" ref="AF34:AF56" si="37">L34*L$30</f>
        <v>-3533.25</v>
      </c>
      <c r="AG34">
        <f t="shared" ref="AG34:AG56" si="38">M34*M$30</f>
        <v>0</v>
      </c>
      <c r="AH34">
        <f t="shared" ref="AH34:AH56" si="39">N34*N$30</f>
        <v>0</v>
      </c>
      <c r="AI34">
        <f t="shared" ref="AI34:AI56" si="40">O34*O$30</f>
        <v>0</v>
      </c>
      <c r="AJ34">
        <f t="shared" ref="AJ34:AJ56" si="41">P34*P$30</f>
        <v>0</v>
      </c>
      <c r="AK34">
        <f t="shared" ref="AK34:AK56" si="42">Q34*Q$30</f>
        <v>0</v>
      </c>
      <c r="AL34">
        <f t="shared" ref="AL34:AL56" si="43">R34*R$30</f>
        <v>0</v>
      </c>
      <c r="AM34">
        <f t="shared" ref="AM34:AM56" si="44">S34*S$30</f>
        <v>0</v>
      </c>
      <c r="AN34">
        <f t="shared" ref="AN34:AN56" si="45">T34*T$30</f>
        <v>0</v>
      </c>
      <c r="AO34">
        <f t="shared" ref="AO34:AO56" si="46">U34*U$30</f>
        <v>0</v>
      </c>
      <c r="AP34">
        <f t="shared" ref="AP34:AP56" si="47">V34*V$30</f>
        <v>0</v>
      </c>
    </row>
    <row r="35" spans="3:43" ht="16">
      <c r="C35" s="4">
        <f t="shared" ref="C35:C56" si="48">C34+1</f>
        <v>3</v>
      </c>
      <c r="D35" s="4">
        <f>' 5. 报价曲线与均衡价格 4段'!O40</f>
        <v>5749.5</v>
      </c>
      <c r="E35" s="4">
        <f>' 5. 报价曲线与均衡价格 4段'!P40</f>
        <v>2250</v>
      </c>
      <c r="F35" s="5">
        <f>' 5. 报价曲线与均衡价格 4段'!Q40</f>
        <v>0</v>
      </c>
      <c r="G35" s="22">
        <f>' 5. 报价曲线与均衡价格 4段'!R40</f>
        <v>999</v>
      </c>
      <c r="H35" s="22">
        <f>' 5. 报价曲线与均衡价格 4段'!S40</f>
        <v>0</v>
      </c>
      <c r="I35" s="22">
        <f>' 5. 报价曲线与均衡价格 4段'!T40</f>
        <v>0</v>
      </c>
      <c r="J35" s="22">
        <f>' 5. 报价曲线与均衡价格 4段'!U40</f>
        <v>1911</v>
      </c>
      <c r="K35" s="22">
        <f>' 5. 报价曲线与均衡价格 4段'!V40</f>
        <v>3543.75</v>
      </c>
      <c r="L35" s="22">
        <f>' 5. 报价曲线与均衡价格 4段'!W40</f>
        <v>3543.75</v>
      </c>
      <c r="M35" s="22">
        <f>' 5. 报价曲线与均衡价格 4段'!X40</f>
        <v>0</v>
      </c>
      <c r="N35" s="22">
        <f>' 5. 报价曲线与均衡价格 4段'!Y40</f>
        <v>0</v>
      </c>
      <c r="O35" s="22">
        <f>' 5. 报价曲线与均衡价格 4段'!Z40</f>
        <v>0</v>
      </c>
      <c r="P35" s="22">
        <f>' 5. 报价曲线与均衡价格 4段'!AA40</f>
        <v>0</v>
      </c>
      <c r="Q35" s="22">
        <f>' 5. 报价曲线与均衡价格 4段'!AB40</f>
        <v>0</v>
      </c>
      <c r="R35" s="22">
        <f>' 5. 报价曲线与均衡价格 4段'!AC40</f>
        <v>0</v>
      </c>
      <c r="S35" s="22">
        <f>' 5. 报价曲线与均衡价格 4段'!AD40</f>
        <v>0</v>
      </c>
      <c r="T35" s="22">
        <f>' 5. 报价曲线与均衡价格 4段'!AE40</f>
        <v>0</v>
      </c>
      <c r="U35" s="22">
        <f>' 5. 报价曲线与均衡价格 4段'!AF40</f>
        <v>0</v>
      </c>
      <c r="V35" s="22">
        <f>' 5. 报价曲线与均衡价格 4段'!AG40</f>
        <v>0</v>
      </c>
      <c r="W35" s="23">
        <f t="shared" ref="W35:W56" si="49">W34+1</f>
        <v>3</v>
      </c>
      <c r="X35">
        <f t="shared" si="29"/>
        <v>5749.5</v>
      </c>
      <c r="Y35">
        <f t="shared" si="30"/>
        <v>2250</v>
      </c>
      <c r="Z35">
        <f t="shared" si="31"/>
        <v>0</v>
      </c>
      <c r="AA35">
        <f t="shared" si="32"/>
        <v>999</v>
      </c>
      <c r="AB35">
        <f t="shared" si="33"/>
        <v>0</v>
      </c>
      <c r="AC35">
        <f t="shared" si="34"/>
        <v>0</v>
      </c>
      <c r="AD35">
        <f t="shared" si="35"/>
        <v>-1911</v>
      </c>
      <c r="AE35">
        <f t="shared" si="36"/>
        <v>-3543.75</v>
      </c>
      <c r="AF35">
        <f t="shared" si="37"/>
        <v>-3543.75</v>
      </c>
      <c r="AG35">
        <f t="shared" si="38"/>
        <v>0</v>
      </c>
      <c r="AH35">
        <f t="shared" si="39"/>
        <v>0</v>
      </c>
      <c r="AI35">
        <f t="shared" si="40"/>
        <v>0</v>
      </c>
      <c r="AJ35">
        <f t="shared" si="41"/>
        <v>0</v>
      </c>
      <c r="AK35">
        <f t="shared" si="42"/>
        <v>0</v>
      </c>
      <c r="AL35">
        <f t="shared" si="43"/>
        <v>0</v>
      </c>
      <c r="AM35">
        <f t="shared" si="44"/>
        <v>0</v>
      </c>
      <c r="AN35">
        <f t="shared" si="45"/>
        <v>0</v>
      </c>
      <c r="AO35">
        <f t="shared" si="46"/>
        <v>0</v>
      </c>
      <c r="AP35">
        <f t="shared" si="47"/>
        <v>0</v>
      </c>
    </row>
    <row r="36" spans="3:43" ht="16">
      <c r="C36" s="4">
        <f t="shared" si="48"/>
        <v>4</v>
      </c>
      <c r="D36" s="4">
        <f>' 5. 报价曲线与均衡价格 4段'!O41</f>
        <v>5790</v>
      </c>
      <c r="E36" s="4">
        <f>' 5. 报价曲线与均衡价格 4段'!P41</f>
        <v>2250</v>
      </c>
      <c r="F36" s="5">
        <f>' 5. 报价曲线与均衡价格 4段'!Q41</f>
        <v>0</v>
      </c>
      <c r="G36" s="22">
        <f>' 5. 报价曲线与均衡价格 4段'!R41</f>
        <v>966</v>
      </c>
      <c r="H36" s="22">
        <f>' 5. 报价曲线与均衡价格 4段'!S41</f>
        <v>0</v>
      </c>
      <c r="I36" s="22">
        <f>' 5. 报价曲线与均衡价格 4段'!T41</f>
        <v>0</v>
      </c>
      <c r="J36" s="22">
        <f>' 5. 报价曲线与均衡价格 4段'!U41</f>
        <v>1908</v>
      </c>
      <c r="K36" s="22">
        <f>' 5. 报价曲线与均衡价格 4段'!V41</f>
        <v>3549</v>
      </c>
      <c r="L36" s="22">
        <f>' 5. 报价曲线与均衡价格 4段'!W41</f>
        <v>3549</v>
      </c>
      <c r="M36" s="22">
        <f>' 5. 报价曲线与均衡价格 4段'!X41</f>
        <v>0</v>
      </c>
      <c r="N36" s="22">
        <f>' 5. 报价曲线与均衡价格 4段'!Y41</f>
        <v>0</v>
      </c>
      <c r="O36" s="22">
        <f>' 5. 报价曲线与均衡价格 4段'!Z41</f>
        <v>0</v>
      </c>
      <c r="P36" s="22">
        <f>' 5. 报价曲线与均衡价格 4段'!AA41</f>
        <v>0</v>
      </c>
      <c r="Q36" s="22">
        <f>' 5. 报价曲线与均衡价格 4段'!AB41</f>
        <v>0</v>
      </c>
      <c r="R36" s="22">
        <f>' 5. 报价曲线与均衡价格 4段'!AC41</f>
        <v>0</v>
      </c>
      <c r="S36" s="22">
        <f>' 5. 报价曲线与均衡价格 4段'!AD41</f>
        <v>0</v>
      </c>
      <c r="T36" s="22">
        <f>' 5. 报价曲线与均衡价格 4段'!AE41</f>
        <v>0</v>
      </c>
      <c r="U36" s="22">
        <f>' 5. 报价曲线与均衡价格 4段'!AF41</f>
        <v>0</v>
      </c>
      <c r="V36" s="22">
        <f>' 5. 报价曲线与均衡价格 4段'!AG41</f>
        <v>0</v>
      </c>
      <c r="W36" s="23">
        <f t="shared" si="49"/>
        <v>4</v>
      </c>
      <c r="X36">
        <f t="shared" si="29"/>
        <v>5790</v>
      </c>
      <c r="Y36">
        <f t="shared" si="30"/>
        <v>2250</v>
      </c>
      <c r="Z36">
        <f t="shared" si="31"/>
        <v>0</v>
      </c>
      <c r="AA36">
        <f t="shared" si="32"/>
        <v>966</v>
      </c>
      <c r="AB36">
        <f t="shared" si="33"/>
        <v>0</v>
      </c>
      <c r="AC36">
        <f t="shared" si="34"/>
        <v>0</v>
      </c>
      <c r="AD36">
        <f t="shared" si="35"/>
        <v>-1908</v>
      </c>
      <c r="AE36">
        <f t="shared" si="36"/>
        <v>-3549</v>
      </c>
      <c r="AF36">
        <f t="shared" si="37"/>
        <v>-3549</v>
      </c>
      <c r="AG36">
        <f t="shared" si="38"/>
        <v>0</v>
      </c>
      <c r="AH36">
        <f t="shared" si="39"/>
        <v>0</v>
      </c>
      <c r="AI36">
        <f t="shared" si="40"/>
        <v>0</v>
      </c>
      <c r="AJ36">
        <f t="shared" si="41"/>
        <v>0</v>
      </c>
      <c r="AK36">
        <f t="shared" si="42"/>
        <v>0</v>
      </c>
      <c r="AL36">
        <f t="shared" si="43"/>
        <v>0</v>
      </c>
      <c r="AM36">
        <f t="shared" si="44"/>
        <v>0</v>
      </c>
      <c r="AN36">
        <f t="shared" si="45"/>
        <v>0</v>
      </c>
      <c r="AO36">
        <f t="shared" si="46"/>
        <v>0</v>
      </c>
      <c r="AP36">
        <f t="shared" si="47"/>
        <v>0</v>
      </c>
    </row>
    <row r="37" spans="3:43" ht="16">
      <c r="C37" s="4">
        <f t="shared" si="48"/>
        <v>5</v>
      </c>
      <c r="D37" s="4">
        <f>' 5. 报价曲线与均衡价格 4段'!O42</f>
        <v>5842.5</v>
      </c>
      <c r="E37" s="4">
        <f>' 5. 报价曲线与均衡价格 4段'!P42</f>
        <v>2250</v>
      </c>
      <c r="F37" s="5">
        <f>' 5. 报价曲线与均衡价格 4段'!Q42</f>
        <v>0</v>
      </c>
      <c r="G37" s="22">
        <f>' 5. 报价曲线与均衡价格 4段'!R42</f>
        <v>936</v>
      </c>
      <c r="H37" s="22">
        <f>' 5. 报价曲线与均衡价格 4段'!S42</f>
        <v>0</v>
      </c>
      <c r="I37" s="22">
        <f>' 5. 报价曲线与均衡价格 4段'!T42</f>
        <v>0</v>
      </c>
      <c r="J37" s="22">
        <f>' 5. 报价曲线与均衡价格 4段'!U42</f>
        <v>1920</v>
      </c>
      <c r="K37" s="22">
        <f>' 5. 报价曲线与均衡价格 4段'!V42</f>
        <v>3554.25</v>
      </c>
      <c r="L37" s="22">
        <f>' 5. 报价曲线与均衡价格 4段'!W42</f>
        <v>3554.25</v>
      </c>
      <c r="M37" s="22">
        <f>' 5. 报价曲线与均衡价格 4段'!X42</f>
        <v>0</v>
      </c>
      <c r="N37" s="22">
        <f>' 5. 报价曲线与均衡价格 4段'!Y42</f>
        <v>0</v>
      </c>
      <c r="O37" s="22">
        <f>' 5. 报价曲线与均衡价格 4段'!Z42</f>
        <v>0</v>
      </c>
      <c r="P37" s="22">
        <f>' 5. 报价曲线与均衡价格 4段'!AA42</f>
        <v>0</v>
      </c>
      <c r="Q37" s="22">
        <f>' 5. 报价曲线与均衡价格 4段'!AB42</f>
        <v>0</v>
      </c>
      <c r="R37" s="22">
        <f>' 5. 报价曲线与均衡价格 4段'!AC42</f>
        <v>0</v>
      </c>
      <c r="S37" s="22">
        <f>' 5. 报价曲线与均衡价格 4段'!AD42</f>
        <v>0</v>
      </c>
      <c r="T37" s="22">
        <f>' 5. 报价曲线与均衡价格 4段'!AE42</f>
        <v>0</v>
      </c>
      <c r="U37" s="22">
        <f>' 5. 报价曲线与均衡价格 4段'!AF42</f>
        <v>0</v>
      </c>
      <c r="V37" s="22">
        <f>' 5. 报价曲线与均衡价格 4段'!AG42</f>
        <v>0</v>
      </c>
      <c r="W37" s="23">
        <f t="shared" si="49"/>
        <v>5</v>
      </c>
      <c r="X37">
        <f t="shared" si="29"/>
        <v>5842.5</v>
      </c>
      <c r="Y37">
        <f t="shared" si="30"/>
        <v>2250</v>
      </c>
      <c r="Z37">
        <f t="shared" si="31"/>
        <v>0</v>
      </c>
      <c r="AA37">
        <f t="shared" si="32"/>
        <v>936</v>
      </c>
      <c r="AB37">
        <f t="shared" si="33"/>
        <v>0</v>
      </c>
      <c r="AC37">
        <f t="shared" si="34"/>
        <v>0</v>
      </c>
      <c r="AD37">
        <f t="shared" si="35"/>
        <v>-1920</v>
      </c>
      <c r="AE37">
        <f t="shared" si="36"/>
        <v>-3554.25</v>
      </c>
      <c r="AF37">
        <f t="shared" si="37"/>
        <v>-3554.25</v>
      </c>
      <c r="AG37">
        <f t="shared" si="38"/>
        <v>0</v>
      </c>
      <c r="AH37">
        <f t="shared" si="39"/>
        <v>0</v>
      </c>
      <c r="AI37">
        <f t="shared" si="40"/>
        <v>0</v>
      </c>
      <c r="AJ37">
        <f t="shared" si="41"/>
        <v>0</v>
      </c>
      <c r="AK37">
        <f t="shared" si="42"/>
        <v>0</v>
      </c>
      <c r="AL37">
        <f t="shared" si="43"/>
        <v>0</v>
      </c>
      <c r="AM37">
        <f t="shared" si="44"/>
        <v>0</v>
      </c>
      <c r="AN37">
        <f t="shared" si="45"/>
        <v>0</v>
      </c>
      <c r="AO37">
        <f t="shared" si="46"/>
        <v>0</v>
      </c>
      <c r="AP37">
        <f t="shared" si="47"/>
        <v>0</v>
      </c>
    </row>
    <row r="38" spans="3:43" ht="16">
      <c r="C38" s="4">
        <f t="shared" si="48"/>
        <v>6</v>
      </c>
      <c r="D38" s="4">
        <f>' 5. 报价曲线与均衡价格 4段'!O43</f>
        <v>5914.5</v>
      </c>
      <c r="E38" s="4">
        <f>' 5. 报价曲线与均衡价格 4段'!P43</f>
        <v>2250</v>
      </c>
      <c r="F38" s="5">
        <f>' 5. 报价曲线与均衡价格 4段'!Q43</f>
        <v>0</v>
      </c>
      <c r="G38" s="22">
        <f>' 5. 报价曲线与均衡价格 4段'!R43</f>
        <v>915</v>
      </c>
      <c r="H38" s="22">
        <f>' 5. 报价曲线与均衡价格 4段'!S43</f>
        <v>0</v>
      </c>
      <c r="I38" s="22">
        <f>' 5. 报价曲线与均衡价格 4段'!T43</f>
        <v>0</v>
      </c>
      <c r="J38" s="22">
        <f>' 5. 报价曲线与均衡价格 4段'!U43</f>
        <v>1950</v>
      </c>
      <c r="K38" s="22">
        <f>' 5. 报价曲线与均衡价格 4段'!V43</f>
        <v>3564.75</v>
      </c>
      <c r="L38" s="22">
        <f>' 5. 报价曲线与均衡价格 4段'!W43</f>
        <v>3564.75</v>
      </c>
      <c r="M38" s="22">
        <f>' 5. 报价曲线与均衡价格 4段'!X43</f>
        <v>0</v>
      </c>
      <c r="N38" s="22">
        <f>' 5. 报价曲线与均衡价格 4段'!Y43</f>
        <v>0</v>
      </c>
      <c r="O38" s="22">
        <f>' 5. 报价曲线与均衡价格 4段'!Z43</f>
        <v>0</v>
      </c>
      <c r="P38" s="22">
        <f>' 5. 报价曲线与均衡价格 4段'!AA43</f>
        <v>0</v>
      </c>
      <c r="Q38" s="22">
        <f>' 5. 报价曲线与均衡价格 4段'!AB43</f>
        <v>0</v>
      </c>
      <c r="R38" s="22">
        <f>' 5. 报价曲线与均衡价格 4段'!AC43</f>
        <v>0</v>
      </c>
      <c r="S38" s="22">
        <f>' 5. 报价曲线与均衡价格 4段'!AD43</f>
        <v>0</v>
      </c>
      <c r="T38" s="22">
        <f>' 5. 报价曲线与均衡价格 4段'!AE43</f>
        <v>0</v>
      </c>
      <c r="U38" s="22">
        <f>' 5. 报价曲线与均衡价格 4段'!AF43</f>
        <v>0</v>
      </c>
      <c r="V38" s="22">
        <f>' 5. 报价曲线与均衡价格 4段'!AG43</f>
        <v>0</v>
      </c>
      <c r="W38" s="23">
        <f t="shared" si="49"/>
        <v>6</v>
      </c>
      <c r="X38">
        <f t="shared" si="29"/>
        <v>5914.5</v>
      </c>
      <c r="Y38">
        <f t="shared" si="30"/>
        <v>2250</v>
      </c>
      <c r="Z38">
        <f t="shared" si="31"/>
        <v>0</v>
      </c>
      <c r="AA38">
        <f t="shared" si="32"/>
        <v>915</v>
      </c>
      <c r="AB38">
        <f t="shared" si="33"/>
        <v>0</v>
      </c>
      <c r="AC38">
        <f t="shared" si="34"/>
        <v>0</v>
      </c>
      <c r="AD38">
        <f t="shared" si="35"/>
        <v>-1950</v>
      </c>
      <c r="AE38">
        <f t="shared" si="36"/>
        <v>-3564.75</v>
      </c>
      <c r="AF38">
        <f t="shared" si="37"/>
        <v>-3564.75</v>
      </c>
      <c r="AG38">
        <f t="shared" si="38"/>
        <v>0</v>
      </c>
      <c r="AH38">
        <f t="shared" si="39"/>
        <v>0</v>
      </c>
      <c r="AI38">
        <f t="shared" si="40"/>
        <v>0</v>
      </c>
      <c r="AJ38">
        <f t="shared" si="41"/>
        <v>0</v>
      </c>
      <c r="AK38">
        <f t="shared" si="42"/>
        <v>0</v>
      </c>
      <c r="AL38">
        <f t="shared" si="43"/>
        <v>0</v>
      </c>
      <c r="AM38">
        <f t="shared" si="44"/>
        <v>0</v>
      </c>
      <c r="AN38">
        <f t="shared" si="45"/>
        <v>0</v>
      </c>
      <c r="AO38">
        <f t="shared" si="46"/>
        <v>0</v>
      </c>
      <c r="AP38">
        <f t="shared" si="47"/>
        <v>0</v>
      </c>
    </row>
    <row r="39" spans="3:43" ht="16">
      <c r="C39" s="4">
        <f t="shared" si="48"/>
        <v>7</v>
      </c>
      <c r="D39" s="4">
        <f>' 5. 报价曲线与均衡价格 4段'!O44</f>
        <v>5928</v>
      </c>
      <c r="E39" s="4">
        <f>' 5. 报价曲线与均衡价格 4段'!P44</f>
        <v>2250</v>
      </c>
      <c r="F39" s="5">
        <f>' 5. 报价曲线与均衡价格 4段'!Q44</f>
        <v>0</v>
      </c>
      <c r="G39" s="22">
        <f>' 5. 报价曲线与均衡价格 4段'!R44</f>
        <v>924</v>
      </c>
      <c r="H39" s="22">
        <f>' 5. 报价曲线与均衡价格 4段'!S44</f>
        <v>0</v>
      </c>
      <c r="I39" s="22">
        <f>' 5. 报价曲线与均衡价格 4段'!T44</f>
        <v>0</v>
      </c>
      <c r="J39" s="22">
        <f>' 5. 报价曲线与均衡价格 4段'!U44</f>
        <v>1983</v>
      </c>
      <c r="K39" s="22">
        <f>' 5. 报价曲线与均衡价格 4段'!V44</f>
        <v>3559.5</v>
      </c>
      <c r="L39" s="22">
        <f>' 5. 报价曲线与均衡价格 4段'!W44</f>
        <v>3559.5</v>
      </c>
      <c r="M39" s="22">
        <f>' 5. 报价曲线与均衡价格 4段'!X44</f>
        <v>0</v>
      </c>
      <c r="N39" s="22">
        <f>' 5. 报价曲线与均衡价格 4段'!Y44</f>
        <v>0</v>
      </c>
      <c r="O39" s="22">
        <f>' 5. 报价曲线与均衡价格 4段'!Z44</f>
        <v>0</v>
      </c>
      <c r="P39" s="22">
        <f>' 5. 报价曲线与均衡价格 4段'!AA44</f>
        <v>0</v>
      </c>
      <c r="Q39" s="22">
        <f>' 5. 报价曲线与均衡价格 4段'!AB44</f>
        <v>0</v>
      </c>
      <c r="R39" s="22">
        <f>' 5. 报价曲线与均衡价格 4段'!AC44</f>
        <v>0</v>
      </c>
      <c r="S39" s="22">
        <f>' 5. 报价曲线与均衡价格 4段'!AD44</f>
        <v>0</v>
      </c>
      <c r="T39" s="22">
        <f>' 5. 报价曲线与均衡价格 4段'!AE44</f>
        <v>0</v>
      </c>
      <c r="U39" s="22">
        <f>' 5. 报价曲线与均衡价格 4段'!AF44</f>
        <v>0</v>
      </c>
      <c r="V39" s="22">
        <f>' 5. 报价曲线与均衡价格 4段'!AG44</f>
        <v>0</v>
      </c>
      <c r="W39" s="23">
        <f t="shared" si="49"/>
        <v>7</v>
      </c>
      <c r="X39">
        <f t="shared" si="29"/>
        <v>5928</v>
      </c>
      <c r="Y39">
        <f t="shared" si="30"/>
        <v>2250</v>
      </c>
      <c r="Z39">
        <f t="shared" si="31"/>
        <v>0</v>
      </c>
      <c r="AA39">
        <f t="shared" si="32"/>
        <v>924</v>
      </c>
      <c r="AB39">
        <f t="shared" si="33"/>
        <v>0</v>
      </c>
      <c r="AC39">
        <f t="shared" si="34"/>
        <v>0</v>
      </c>
      <c r="AD39">
        <f t="shared" si="35"/>
        <v>-1983</v>
      </c>
      <c r="AE39">
        <f t="shared" si="36"/>
        <v>-3559.5</v>
      </c>
      <c r="AF39">
        <f t="shared" si="37"/>
        <v>-3559.5</v>
      </c>
      <c r="AG39">
        <f t="shared" si="38"/>
        <v>0</v>
      </c>
      <c r="AH39">
        <f t="shared" si="39"/>
        <v>0</v>
      </c>
      <c r="AI39">
        <f t="shared" si="40"/>
        <v>0</v>
      </c>
      <c r="AJ39">
        <f t="shared" si="41"/>
        <v>0</v>
      </c>
      <c r="AK39">
        <f t="shared" si="42"/>
        <v>0</v>
      </c>
      <c r="AL39">
        <f t="shared" si="43"/>
        <v>0</v>
      </c>
      <c r="AM39">
        <f t="shared" si="44"/>
        <v>0</v>
      </c>
      <c r="AN39">
        <f t="shared" si="45"/>
        <v>0</v>
      </c>
      <c r="AO39">
        <f t="shared" si="46"/>
        <v>0</v>
      </c>
      <c r="AP39">
        <f t="shared" si="47"/>
        <v>0</v>
      </c>
    </row>
    <row r="40" spans="3:43" ht="16">
      <c r="C40" s="4">
        <f t="shared" si="48"/>
        <v>8</v>
      </c>
      <c r="D40" s="4">
        <f>' 5. 报价曲线与均衡价格 4段'!O45</f>
        <v>5856</v>
      </c>
      <c r="E40" s="4">
        <f>' 5. 报价曲线与均衡价格 4段'!P45</f>
        <v>2250</v>
      </c>
      <c r="F40" s="5">
        <f>' 5. 报价曲线与均衡价格 4段'!Q45</f>
        <v>0</v>
      </c>
      <c r="G40" s="22">
        <f>' 5. 报价曲线与均衡价格 4段'!R45</f>
        <v>975</v>
      </c>
      <c r="H40" s="22">
        <f>' 5. 报价曲线与均衡价格 4段'!S45</f>
        <v>0</v>
      </c>
      <c r="I40" s="22">
        <f>' 5. 报价曲线与均衡价格 4段'!T45</f>
        <v>0</v>
      </c>
      <c r="J40" s="22">
        <f>' 5. 报价曲线与均衡价格 4段'!U45</f>
        <v>2004</v>
      </c>
      <c r="K40" s="22">
        <f>' 5. 报价曲线与均衡价格 4段'!V45</f>
        <v>3538.5</v>
      </c>
      <c r="L40" s="22">
        <f>' 5. 报价曲线与均衡价格 4段'!W45</f>
        <v>3538.5</v>
      </c>
      <c r="M40" s="22">
        <f>' 5. 报价曲线与均衡价格 4段'!X45</f>
        <v>0</v>
      </c>
      <c r="N40" s="22">
        <f>' 5. 报价曲线与均衡价格 4段'!Y45</f>
        <v>0</v>
      </c>
      <c r="O40" s="22">
        <f>' 5. 报价曲线与均衡价格 4段'!Z45</f>
        <v>0</v>
      </c>
      <c r="P40" s="22">
        <f>' 5. 报价曲线与均衡价格 4段'!AA45</f>
        <v>0</v>
      </c>
      <c r="Q40" s="22">
        <f>' 5. 报价曲线与均衡价格 4段'!AB45</f>
        <v>0</v>
      </c>
      <c r="R40" s="22">
        <f>' 5. 报价曲线与均衡价格 4段'!AC45</f>
        <v>0</v>
      </c>
      <c r="S40" s="22">
        <f>' 5. 报价曲线与均衡价格 4段'!AD45</f>
        <v>0</v>
      </c>
      <c r="T40" s="22">
        <f>' 5. 报价曲线与均衡价格 4段'!AE45</f>
        <v>0</v>
      </c>
      <c r="U40" s="22">
        <f>' 5. 报价曲线与均衡价格 4段'!AF45</f>
        <v>0</v>
      </c>
      <c r="V40" s="22">
        <f>' 5. 报价曲线与均衡价格 4段'!AG45</f>
        <v>0</v>
      </c>
      <c r="W40" s="23">
        <f t="shared" si="49"/>
        <v>8</v>
      </c>
      <c r="X40">
        <f t="shared" si="29"/>
        <v>5856</v>
      </c>
      <c r="Y40">
        <f t="shared" si="30"/>
        <v>2250</v>
      </c>
      <c r="Z40">
        <f t="shared" si="31"/>
        <v>0</v>
      </c>
      <c r="AA40">
        <f t="shared" si="32"/>
        <v>975</v>
      </c>
      <c r="AB40">
        <f t="shared" si="33"/>
        <v>0</v>
      </c>
      <c r="AC40">
        <f t="shared" si="34"/>
        <v>0</v>
      </c>
      <c r="AD40">
        <f t="shared" si="35"/>
        <v>-2004</v>
      </c>
      <c r="AE40">
        <f t="shared" si="36"/>
        <v>-3538.5</v>
      </c>
      <c r="AF40">
        <f t="shared" si="37"/>
        <v>-3538.5</v>
      </c>
      <c r="AG40">
        <f t="shared" si="38"/>
        <v>0</v>
      </c>
      <c r="AH40">
        <f t="shared" si="39"/>
        <v>0</v>
      </c>
      <c r="AI40">
        <f t="shared" si="40"/>
        <v>0</v>
      </c>
      <c r="AJ40">
        <f t="shared" si="41"/>
        <v>0</v>
      </c>
      <c r="AK40">
        <f t="shared" si="42"/>
        <v>0</v>
      </c>
      <c r="AL40">
        <f t="shared" si="43"/>
        <v>0</v>
      </c>
      <c r="AM40">
        <f t="shared" si="44"/>
        <v>0</v>
      </c>
      <c r="AN40">
        <f t="shared" si="45"/>
        <v>0</v>
      </c>
      <c r="AO40">
        <f t="shared" si="46"/>
        <v>0</v>
      </c>
      <c r="AP40">
        <f t="shared" si="47"/>
        <v>0</v>
      </c>
    </row>
    <row r="41" spans="3:43" ht="16">
      <c r="C41" s="4">
        <f t="shared" si="48"/>
        <v>9</v>
      </c>
      <c r="D41" s="4">
        <f>' 5. 报价曲线与均衡价格 4段'!O46</f>
        <v>5770.5</v>
      </c>
      <c r="E41" s="4">
        <f>' 5. 报价曲线与均衡价格 4段'!P46</f>
        <v>2250</v>
      </c>
      <c r="F41" s="5">
        <f>' 5. 报价曲线与均衡价格 4段'!Q46</f>
        <v>0</v>
      </c>
      <c r="G41" s="22">
        <f>' 5. 报价曲线与均衡价格 4段'!R46</f>
        <v>1062</v>
      </c>
      <c r="H41" s="22">
        <f>' 5. 报价曲线与均衡价格 4段'!S46</f>
        <v>0</v>
      </c>
      <c r="I41" s="22">
        <f>' 5. 报价曲线与均衡价格 4段'!T46</f>
        <v>0</v>
      </c>
      <c r="J41" s="22">
        <f>' 5. 报价曲线与均衡价格 4段'!U46</f>
        <v>2016</v>
      </c>
      <c r="K41" s="22">
        <f>' 5. 报价曲线与均衡价格 4段'!V46</f>
        <v>3533.25</v>
      </c>
      <c r="L41" s="22">
        <f>' 5. 报价曲线与均衡价格 4段'!W46</f>
        <v>3533.25</v>
      </c>
      <c r="M41" s="22">
        <f>' 5. 报价曲线与均衡价格 4段'!X46</f>
        <v>0</v>
      </c>
      <c r="N41" s="22">
        <f>' 5. 报价曲线与均衡价格 4段'!Y46</f>
        <v>0</v>
      </c>
      <c r="O41" s="22">
        <f>' 5. 报价曲线与均衡价格 4段'!Z46</f>
        <v>0</v>
      </c>
      <c r="P41" s="22">
        <f>' 5. 报价曲线与均衡价格 4段'!AA46</f>
        <v>0</v>
      </c>
      <c r="Q41" s="22">
        <f>' 5. 报价曲线与均衡价格 4段'!AB46</f>
        <v>0</v>
      </c>
      <c r="R41" s="22">
        <f>' 5. 报价曲线与均衡价格 4段'!AC46</f>
        <v>0</v>
      </c>
      <c r="S41" s="22">
        <f>' 5. 报价曲线与均衡价格 4段'!AD46</f>
        <v>0</v>
      </c>
      <c r="T41" s="22">
        <f>' 5. 报价曲线与均衡价格 4段'!AE46</f>
        <v>0</v>
      </c>
      <c r="U41" s="22">
        <f>' 5. 报价曲线与均衡价格 4段'!AF46</f>
        <v>0</v>
      </c>
      <c r="V41" s="22">
        <f>' 5. 报价曲线与均衡价格 4段'!AG46</f>
        <v>0</v>
      </c>
      <c r="W41" s="23">
        <f t="shared" si="49"/>
        <v>9</v>
      </c>
      <c r="X41">
        <f t="shared" si="29"/>
        <v>5770.5</v>
      </c>
      <c r="Y41">
        <f t="shared" si="30"/>
        <v>2250</v>
      </c>
      <c r="Z41">
        <f t="shared" si="31"/>
        <v>0</v>
      </c>
      <c r="AA41">
        <f t="shared" si="32"/>
        <v>1062</v>
      </c>
      <c r="AB41">
        <f t="shared" si="33"/>
        <v>0</v>
      </c>
      <c r="AC41">
        <f t="shared" si="34"/>
        <v>0</v>
      </c>
      <c r="AD41">
        <f t="shared" si="35"/>
        <v>-2016</v>
      </c>
      <c r="AE41">
        <f t="shared" si="36"/>
        <v>-3533.25</v>
      </c>
      <c r="AF41">
        <f t="shared" si="37"/>
        <v>-3533.25</v>
      </c>
      <c r="AG41">
        <f t="shared" si="38"/>
        <v>0</v>
      </c>
      <c r="AH41">
        <f t="shared" si="39"/>
        <v>0</v>
      </c>
      <c r="AI41">
        <f t="shared" si="40"/>
        <v>0</v>
      </c>
      <c r="AJ41">
        <f t="shared" si="41"/>
        <v>0</v>
      </c>
      <c r="AK41">
        <f t="shared" si="42"/>
        <v>0</v>
      </c>
      <c r="AL41">
        <f t="shared" si="43"/>
        <v>0</v>
      </c>
      <c r="AM41">
        <f t="shared" si="44"/>
        <v>0</v>
      </c>
      <c r="AN41">
        <f t="shared" si="45"/>
        <v>0</v>
      </c>
      <c r="AO41">
        <f t="shared" si="46"/>
        <v>0</v>
      </c>
      <c r="AP41">
        <f t="shared" si="47"/>
        <v>0</v>
      </c>
    </row>
    <row r="42" spans="3:43" ht="16">
      <c r="C42" s="4">
        <f t="shared" si="48"/>
        <v>10</v>
      </c>
      <c r="D42" s="4">
        <f>' 5. 报价曲线与均衡价格 4段'!O47</f>
        <v>5685</v>
      </c>
      <c r="E42" s="4">
        <f>' 5. 报价曲线与均衡价格 4段'!P47</f>
        <v>2250</v>
      </c>
      <c r="F42" s="5">
        <f>' 5. 报价曲线与均衡价格 4段'!Q47</f>
        <v>0</v>
      </c>
      <c r="G42" s="22">
        <f>' 5. 报价曲线与均衡价格 4段'!R47</f>
        <v>1164</v>
      </c>
      <c r="H42" s="22">
        <f>' 5. 报价曲线与均衡价格 4段'!S47</f>
        <v>0</v>
      </c>
      <c r="I42" s="22">
        <f>' 5. 报价曲线与均衡价格 4段'!T47</f>
        <v>0</v>
      </c>
      <c r="J42" s="22">
        <f>' 5. 报价曲线与均衡价格 4段'!U47</f>
        <v>2022</v>
      </c>
      <c r="K42" s="22">
        <f>' 5. 报价曲线与均衡价格 4段'!V47</f>
        <v>3538.5</v>
      </c>
      <c r="L42" s="22">
        <f>' 5. 报价曲线与均衡价格 4段'!W47</f>
        <v>3538.5</v>
      </c>
      <c r="M42" s="22">
        <f>' 5. 报价曲线与均衡价格 4段'!X47</f>
        <v>0</v>
      </c>
      <c r="N42" s="22">
        <f>' 5. 报价曲线与均衡价格 4段'!Y47</f>
        <v>0</v>
      </c>
      <c r="O42" s="22">
        <f>' 5. 报价曲线与均衡价格 4段'!Z47</f>
        <v>0</v>
      </c>
      <c r="P42" s="22">
        <f>' 5. 报价曲线与均衡价格 4段'!AA47</f>
        <v>0</v>
      </c>
      <c r="Q42" s="22">
        <f>' 5. 报价曲线与均衡价格 4段'!AB47</f>
        <v>0</v>
      </c>
      <c r="R42" s="22">
        <f>' 5. 报价曲线与均衡价格 4段'!AC47</f>
        <v>0</v>
      </c>
      <c r="S42" s="22">
        <f>' 5. 报价曲线与均衡价格 4段'!AD47</f>
        <v>0</v>
      </c>
      <c r="T42" s="22">
        <f>' 5. 报价曲线与均衡价格 4段'!AE47</f>
        <v>0</v>
      </c>
      <c r="U42" s="22">
        <f>' 5. 报价曲线与均衡价格 4段'!AF47</f>
        <v>0</v>
      </c>
      <c r="V42" s="22">
        <f>' 5. 报价曲线与均衡价格 4段'!AG47</f>
        <v>0</v>
      </c>
      <c r="W42" s="23">
        <f t="shared" si="49"/>
        <v>10</v>
      </c>
      <c r="X42">
        <f t="shared" si="29"/>
        <v>5685</v>
      </c>
      <c r="Y42">
        <f t="shared" si="30"/>
        <v>2250</v>
      </c>
      <c r="Z42">
        <f t="shared" si="31"/>
        <v>0</v>
      </c>
      <c r="AA42">
        <f t="shared" si="32"/>
        <v>1164</v>
      </c>
      <c r="AB42">
        <f t="shared" si="33"/>
        <v>0</v>
      </c>
      <c r="AC42">
        <f t="shared" si="34"/>
        <v>0</v>
      </c>
      <c r="AD42">
        <f t="shared" si="35"/>
        <v>-2022</v>
      </c>
      <c r="AE42">
        <f t="shared" si="36"/>
        <v>-3538.5</v>
      </c>
      <c r="AF42">
        <f t="shared" si="37"/>
        <v>-3538.5</v>
      </c>
      <c r="AG42">
        <f t="shared" si="38"/>
        <v>0</v>
      </c>
      <c r="AH42">
        <f t="shared" si="39"/>
        <v>0</v>
      </c>
      <c r="AI42">
        <f t="shared" si="40"/>
        <v>0</v>
      </c>
      <c r="AJ42">
        <f t="shared" si="41"/>
        <v>0</v>
      </c>
      <c r="AK42">
        <f t="shared" si="42"/>
        <v>0</v>
      </c>
      <c r="AL42">
        <f t="shared" si="43"/>
        <v>0</v>
      </c>
      <c r="AM42">
        <f t="shared" si="44"/>
        <v>0</v>
      </c>
      <c r="AN42">
        <f t="shared" si="45"/>
        <v>0</v>
      </c>
      <c r="AO42">
        <f t="shared" si="46"/>
        <v>0</v>
      </c>
      <c r="AP42">
        <f t="shared" si="47"/>
        <v>0</v>
      </c>
    </row>
    <row r="43" spans="3:43" ht="16">
      <c r="C43" s="4">
        <f t="shared" si="48"/>
        <v>11</v>
      </c>
      <c r="D43" s="4">
        <f>' 5. 报价曲线与均衡价格 4段'!O48</f>
        <v>5589</v>
      </c>
      <c r="E43" s="4">
        <f>' 5. 报价曲线与均衡价格 4段'!P48</f>
        <v>2250</v>
      </c>
      <c r="F43" s="5">
        <f>' 5. 报价曲线与均衡价格 4段'!Q48</f>
        <v>0</v>
      </c>
      <c r="G43" s="22">
        <f>' 5. 报价曲线与均衡价格 4段'!R48</f>
        <v>1260</v>
      </c>
      <c r="H43" s="22">
        <f>' 5. 报价曲线与均衡价格 4段'!S48</f>
        <v>0</v>
      </c>
      <c r="I43" s="22">
        <f>' 5. 报价曲线与均衡价格 4段'!T48</f>
        <v>0</v>
      </c>
      <c r="J43" s="22">
        <f>' 5. 报价曲线与均衡价格 4段'!U48</f>
        <v>2022</v>
      </c>
      <c r="K43" s="22">
        <f>' 5. 报价曲线与均衡价格 4段'!V48</f>
        <v>3538.5</v>
      </c>
      <c r="L43" s="22">
        <f>' 5. 报价曲线与均衡价格 4段'!W48</f>
        <v>3538.5</v>
      </c>
      <c r="M43" s="22">
        <f>' 5. 报价曲线与均衡价格 4段'!X48</f>
        <v>0</v>
      </c>
      <c r="N43" s="22">
        <f>' 5. 报价曲线与均衡价格 4段'!Y48</f>
        <v>0</v>
      </c>
      <c r="O43" s="22">
        <f>' 5. 报价曲线与均衡价格 4段'!Z48</f>
        <v>0</v>
      </c>
      <c r="P43" s="22">
        <f>' 5. 报价曲线与均衡价格 4段'!AA48</f>
        <v>0</v>
      </c>
      <c r="Q43" s="22">
        <f>' 5. 报价曲线与均衡价格 4段'!AB48</f>
        <v>0</v>
      </c>
      <c r="R43" s="22">
        <f>' 5. 报价曲线与均衡价格 4段'!AC48</f>
        <v>0</v>
      </c>
      <c r="S43" s="22">
        <f>' 5. 报价曲线与均衡价格 4段'!AD48</f>
        <v>0</v>
      </c>
      <c r="T43" s="22">
        <f>' 5. 报价曲线与均衡价格 4段'!AE48</f>
        <v>0</v>
      </c>
      <c r="U43" s="22">
        <f>' 5. 报价曲线与均衡价格 4段'!AF48</f>
        <v>0</v>
      </c>
      <c r="V43" s="22">
        <f>' 5. 报价曲线与均衡价格 4段'!AG48</f>
        <v>0</v>
      </c>
      <c r="W43" s="23">
        <f t="shared" si="49"/>
        <v>11</v>
      </c>
      <c r="X43">
        <f t="shared" si="29"/>
        <v>5589</v>
      </c>
      <c r="Y43">
        <f t="shared" si="30"/>
        <v>2250</v>
      </c>
      <c r="Z43">
        <f t="shared" si="31"/>
        <v>0</v>
      </c>
      <c r="AA43">
        <f t="shared" si="32"/>
        <v>1260</v>
      </c>
      <c r="AB43">
        <f t="shared" si="33"/>
        <v>0</v>
      </c>
      <c r="AC43">
        <f t="shared" si="34"/>
        <v>0</v>
      </c>
      <c r="AD43">
        <f t="shared" si="35"/>
        <v>-2022</v>
      </c>
      <c r="AE43">
        <f t="shared" si="36"/>
        <v>-3538.5</v>
      </c>
      <c r="AF43">
        <f t="shared" si="37"/>
        <v>-3538.5</v>
      </c>
      <c r="AG43">
        <f t="shared" si="38"/>
        <v>0</v>
      </c>
      <c r="AH43">
        <f t="shared" si="39"/>
        <v>0</v>
      </c>
      <c r="AI43">
        <f t="shared" si="40"/>
        <v>0</v>
      </c>
      <c r="AJ43">
        <f t="shared" si="41"/>
        <v>0</v>
      </c>
      <c r="AK43">
        <f t="shared" si="42"/>
        <v>0</v>
      </c>
      <c r="AL43">
        <f t="shared" si="43"/>
        <v>0</v>
      </c>
      <c r="AM43">
        <f t="shared" si="44"/>
        <v>0</v>
      </c>
      <c r="AN43">
        <f t="shared" si="45"/>
        <v>0</v>
      </c>
      <c r="AO43">
        <f t="shared" si="46"/>
        <v>0</v>
      </c>
      <c r="AP43">
        <f t="shared" si="47"/>
        <v>0</v>
      </c>
    </row>
    <row r="44" spans="3:43" ht="16">
      <c r="C44" s="4">
        <f t="shared" si="48"/>
        <v>12</v>
      </c>
      <c r="D44" s="4">
        <f>' 5. 报价曲线与均衡价格 4段'!O49</f>
        <v>5460</v>
      </c>
      <c r="E44" s="4">
        <f>' 5. 报价曲线与均衡价格 4段'!P49</f>
        <v>2250</v>
      </c>
      <c r="F44" s="5">
        <f>' 5. 报价曲线与均衡价格 4段'!Q49</f>
        <v>0</v>
      </c>
      <c r="G44" s="22">
        <f>' 5. 报价曲线与均衡价格 4段'!R49</f>
        <v>1335</v>
      </c>
      <c r="H44" s="22">
        <f>' 5. 报价曲线与均衡价格 4段'!S49</f>
        <v>0</v>
      </c>
      <c r="I44" s="22">
        <f>' 5. 报价曲线与均衡价格 4段'!T49</f>
        <v>0</v>
      </c>
      <c r="J44" s="22">
        <f>' 5. 报价曲线与均衡价格 4段'!U49</f>
        <v>2010</v>
      </c>
      <c r="K44" s="22">
        <f>' 5. 报价曲线与均衡价格 4段'!V49</f>
        <v>3517.5</v>
      </c>
      <c r="L44" s="22">
        <f>' 5. 报价曲线与均衡价格 4段'!W49</f>
        <v>3517.5</v>
      </c>
      <c r="M44" s="22">
        <f>' 5. 报价曲线与均衡价格 4段'!X49</f>
        <v>0</v>
      </c>
      <c r="N44" s="22">
        <f>' 5. 报价曲线与均衡价格 4段'!Y49</f>
        <v>0</v>
      </c>
      <c r="O44" s="22">
        <f>' 5. 报价曲线与均衡价格 4段'!Z49</f>
        <v>0</v>
      </c>
      <c r="P44" s="22">
        <f>' 5. 报价曲线与均衡价格 4段'!AA49</f>
        <v>0</v>
      </c>
      <c r="Q44" s="22">
        <f>' 5. 报价曲线与均衡价格 4段'!AB49</f>
        <v>0</v>
      </c>
      <c r="R44" s="22">
        <f>' 5. 报价曲线与均衡价格 4段'!AC49</f>
        <v>0</v>
      </c>
      <c r="S44" s="22">
        <f>' 5. 报价曲线与均衡价格 4段'!AD49</f>
        <v>0</v>
      </c>
      <c r="T44" s="22">
        <f>' 5. 报价曲线与均衡价格 4段'!AE49</f>
        <v>0</v>
      </c>
      <c r="U44" s="22">
        <f>' 5. 报价曲线与均衡价格 4段'!AF49</f>
        <v>0</v>
      </c>
      <c r="V44" s="22">
        <f>' 5. 报价曲线与均衡价格 4段'!AG49</f>
        <v>0</v>
      </c>
      <c r="W44" s="23">
        <f t="shared" si="49"/>
        <v>12</v>
      </c>
      <c r="X44">
        <f t="shared" si="29"/>
        <v>5460</v>
      </c>
      <c r="Y44">
        <f t="shared" si="30"/>
        <v>2250</v>
      </c>
      <c r="Z44">
        <f t="shared" si="31"/>
        <v>0</v>
      </c>
      <c r="AA44">
        <f t="shared" si="32"/>
        <v>1335</v>
      </c>
      <c r="AB44">
        <f t="shared" si="33"/>
        <v>0</v>
      </c>
      <c r="AC44">
        <f t="shared" si="34"/>
        <v>0</v>
      </c>
      <c r="AD44">
        <f t="shared" si="35"/>
        <v>-2010</v>
      </c>
      <c r="AE44">
        <f t="shared" si="36"/>
        <v>-3517.5</v>
      </c>
      <c r="AF44">
        <f t="shared" si="37"/>
        <v>-3517.5</v>
      </c>
      <c r="AG44">
        <f t="shared" si="38"/>
        <v>0</v>
      </c>
      <c r="AH44">
        <f t="shared" si="39"/>
        <v>0</v>
      </c>
      <c r="AI44">
        <f t="shared" si="40"/>
        <v>0</v>
      </c>
      <c r="AJ44">
        <f t="shared" si="41"/>
        <v>0</v>
      </c>
      <c r="AK44">
        <f t="shared" si="42"/>
        <v>0</v>
      </c>
      <c r="AL44">
        <f t="shared" si="43"/>
        <v>0</v>
      </c>
      <c r="AM44">
        <f t="shared" si="44"/>
        <v>0</v>
      </c>
      <c r="AN44">
        <f t="shared" si="45"/>
        <v>0</v>
      </c>
      <c r="AO44">
        <f t="shared" si="46"/>
        <v>0</v>
      </c>
      <c r="AP44">
        <f t="shared" si="47"/>
        <v>0</v>
      </c>
    </row>
    <row r="45" spans="3:43" ht="16">
      <c r="C45" s="4">
        <f t="shared" si="48"/>
        <v>13</v>
      </c>
      <c r="D45" s="4">
        <f>' 5. 报价曲线与均衡价格 4段'!O50</f>
        <v>5374.5</v>
      </c>
      <c r="E45" s="4">
        <f>' 5. 报价曲线与均衡价格 4段'!P50</f>
        <v>2250</v>
      </c>
      <c r="F45" s="5">
        <f>' 5. 报价曲线与均衡价格 4段'!Q50</f>
        <v>0</v>
      </c>
      <c r="G45" s="22">
        <f>' 5. 报价曲线与均衡价格 4段'!R50</f>
        <v>1380</v>
      </c>
      <c r="H45" s="22">
        <f>' 5. 报价曲线与均衡价格 4段'!S50</f>
        <v>0</v>
      </c>
      <c r="I45" s="22">
        <f>' 5. 报价曲线与均衡价格 4段'!T50</f>
        <v>0</v>
      </c>
      <c r="J45" s="22">
        <f>' 5. 报价曲线与均衡价格 4段'!U50</f>
        <v>2001</v>
      </c>
      <c r="K45" s="22">
        <f>' 5. 报价曲线与均衡价格 4段'!V50</f>
        <v>3501.75</v>
      </c>
      <c r="L45" s="22">
        <f>' 5. 报价曲线与均衡价格 4段'!W50</f>
        <v>3501.75</v>
      </c>
      <c r="M45" s="22">
        <f>' 5. 报价曲线与均衡价格 4段'!X50</f>
        <v>0</v>
      </c>
      <c r="N45" s="22">
        <f>' 5. 报价曲线与均衡价格 4段'!Y50</f>
        <v>0</v>
      </c>
      <c r="O45" s="22">
        <f>' 5. 报价曲线与均衡价格 4段'!Z50</f>
        <v>0</v>
      </c>
      <c r="P45" s="22">
        <f>' 5. 报价曲线与均衡价格 4段'!AA50</f>
        <v>0</v>
      </c>
      <c r="Q45" s="22">
        <f>' 5. 报价曲线与均衡价格 4段'!AB50</f>
        <v>0</v>
      </c>
      <c r="R45" s="22">
        <f>' 5. 报价曲线与均衡价格 4段'!AC50</f>
        <v>0</v>
      </c>
      <c r="S45" s="22">
        <f>' 5. 报价曲线与均衡价格 4段'!AD50</f>
        <v>0</v>
      </c>
      <c r="T45" s="22">
        <f>' 5. 报价曲线与均衡价格 4段'!AE50</f>
        <v>0</v>
      </c>
      <c r="U45" s="22">
        <f>' 5. 报价曲线与均衡价格 4段'!AF50</f>
        <v>0</v>
      </c>
      <c r="V45" s="22">
        <f>' 5. 报价曲线与均衡价格 4段'!AG50</f>
        <v>0</v>
      </c>
      <c r="W45" s="23">
        <f t="shared" si="49"/>
        <v>13</v>
      </c>
      <c r="X45">
        <f t="shared" si="29"/>
        <v>5374.5</v>
      </c>
      <c r="Y45">
        <f t="shared" si="30"/>
        <v>2250</v>
      </c>
      <c r="Z45">
        <f t="shared" si="31"/>
        <v>0</v>
      </c>
      <c r="AA45">
        <f t="shared" si="32"/>
        <v>1380</v>
      </c>
      <c r="AB45">
        <f t="shared" si="33"/>
        <v>0</v>
      </c>
      <c r="AC45">
        <f t="shared" si="34"/>
        <v>0</v>
      </c>
      <c r="AD45">
        <f t="shared" si="35"/>
        <v>-2001</v>
      </c>
      <c r="AE45">
        <f t="shared" si="36"/>
        <v>-3501.75</v>
      </c>
      <c r="AF45">
        <f t="shared" si="37"/>
        <v>-3501.75</v>
      </c>
      <c r="AG45">
        <f t="shared" si="38"/>
        <v>0</v>
      </c>
      <c r="AH45">
        <f t="shared" si="39"/>
        <v>0</v>
      </c>
      <c r="AI45">
        <f t="shared" si="40"/>
        <v>0</v>
      </c>
      <c r="AJ45">
        <f t="shared" si="41"/>
        <v>0</v>
      </c>
      <c r="AK45">
        <f t="shared" si="42"/>
        <v>0</v>
      </c>
      <c r="AL45">
        <f t="shared" si="43"/>
        <v>0</v>
      </c>
      <c r="AM45">
        <f t="shared" si="44"/>
        <v>0</v>
      </c>
      <c r="AN45">
        <f t="shared" si="45"/>
        <v>0</v>
      </c>
      <c r="AO45">
        <f t="shared" si="46"/>
        <v>0</v>
      </c>
      <c r="AP45">
        <f t="shared" si="47"/>
        <v>0</v>
      </c>
    </row>
    <row r="46" spans="3:43" ht="16">
      <c r="C46" s="4">
        <f t="shared" si="48"/>
        <v>14</v>
      </c>
      <c r="D46" s="4">
        <f>' 5. 报价曲线与均衡价格 4段'!O51</f>
        <v>5389.5</v>
      </c>
      <c r="E46" s="4">
        <f>' 5. 报价曲线与均衡价格 4段'!P51</f>
        <v>2250</v>
      </c>
      <c r="F46" s="5">
        <f>' 5. 报价曲线与均衡价格 4段'!Q51</f>
        <v>0</v>
      </c>
      <c r="G46" s="22">
        <f>' 5. 报价曲线与均衡价格 4段'!R51</f>
        <v>1392</v>
      </c>
      <c r="H46" s="22">
        <f>' 5. 报价曲线与均衡价格 4段'!S51</f>
        <v>0</v>
      </c>
      <c r="I46" s="22">
        <f>' 5. 报价曲线与均衡价格 4段'!T51</f>
        <v>0</v>
      </c>
      <c r="J46" s="22">
        <f>' 5. 报价曲线与均衡价格 4段'!U51</f>
        <v>2007</v>
      </c>
      <c r="K46" s="22">
        <f>' 5. 报价曲线与均衡价格 4段'!V51</f>
        <v>3512.25</v>
      </c>
      <c r="L46" s="22">
        <f>' 5. 报价曲线与均衡价格 4段'!W51</f>
        <v>3512.25</v>
      </c>
      <c r="M46" s="22">
        <f>' 5. 报价曲线与均衡价格 4段'!X51</f>
        <v>0</v>
      </c>
      <c r="N46" s="22">
        <f>' 5. 报价曲线与均衡价格 4段'!Y51</f>
        <v>0</v>
      </c>
      <c r="O46" s="22">
        <f>' 5. 报价曲线与均衡价格 4段'!Z51</f>
        <v>0</v>
      </c>
      <c r="P46" s="22">
        <f>' 5. 报价曲线与均衡价格 4段'!AA51</f>
        <v>0</v>
      </c>
      <c r="Q46" s="22">
        <f>' 5. 报价曲线与均衡价格 4段'!AB51</f>
        <v>0</v>
      </c>
      <c r="R46" s="22">
        <f>' 5. 报价曲线与均衡价格 4段'!AC51</f>
        <v>0</v>
      </c>
      <c r="S46" s="22">
        <f>' 5. 报价曲线与均衡价格 4段'!AD51</f>
        <v>0</v>
      </c>
      <c r="T46" s="22">
        <f>' 5. 报价曲线与均衡价格 4段'!AE51</f>
        <v>0</v>
      </c>
      <c r="U46" s="22">
        <f>' 5. 报价曲线与均衡价格 4段'!AF51</f>
        <v>0</v>
      </c>
      <c r="V46" s="22">
        <f>' 5. 报价曲线与均衡价格 4段'!AG51</f>
        <v>0</v>
      </c>
      <c r="W46" s="23">
        <f t="shared" si="49"/>
        <v>14</v>
      </c>
      <c r="X46">
        <f t="shared" si="29"/>
        <v>5389.5</v>
      </c>
      <c r="Y46">
        <f t="shared" si="30"/>
        <v>2250</v>
      </c>
      <c r="Z46">
        <f t="shared" si="31"/>
        <v>0</v>
      </c>
      <c r="AA46">
        <f t="shared" si="32"/>
        <v>1392</v>
      </c>
      <c r="AB46">
        <f t="shared" si="33"/>
        <v>0</v>
      </c>
      <c r="AC46">
        <f t="shared" si="34"/>
        <v>0</v>
      </c>
      <c r="AD46">
        <f t="shared" si="35"/>
        <v>-2007</v>
      </c>
      <c r="AE46">
        <f t="shared" si="36"/>
        <v>-3512.25</v>
      </c>
      <c r="AF46">
        <f t="shared" si="37"/>
        <v>-3512.25</v>
      </c>
      <c r="AG46">
        <f t="shared" si="38"/>
        <v>0</v>
      </c>
      <c r="AH46">
        <f t="shared" si="39"/>
        <v>0</v>
      </c>
      <c r="AI46">
        <f t="shared" si="40"/>
        <v>0</v>
      </c>
      <c r="AJ46">
        <f t="shared" si="41"/>
        <v>0</v>
      </c>
      <c r="AK46">
        <f t="shared" si="42"/>
        <v>0</v>
      </c>
      <c r="AL46">
        <f t="shared" si="43"/>
        <v>0</v>
      </c>
      <c r="AM46">
        <f t="shared" si="44"/>
        <v>0</v>
      </c>
      <c r="AN46">
        <f t="shared" si="45"/>
        <v>0</v>
      </c>
      <c r="AO46">
        <f t="shared" si="46"/>
        <v>0</v>
      </c>
      <c r="AP46">
        <f t="shared" si="47"/>
        <v>0</v>
      </c>
    </row>
    <row r="47" spans="3:43" ht="16">
      <c r="C47" s="4">
        <f t="shared" si="48"/>
        <v>15</v>
      </c>
      <c r="D47" s="4">
        <f>' 5. 报价曲线与均衡价格 4段'!O52</f>
        <v>5515.5</v>
      </c>
      <c r="E47" s="4">
        <f>' 5. 报价曲线与均衡价格 4段'!P52</f>
        <v>2250</v>
      </c>
      <c r="F47" s="5">
        <f>' 5. 报价曲线与均衡价格 4段'!Q52</f>
        <v>0</v>
      </c>
      <c r="G47" s="22">
        <f>' 5. 报价曲线与均衡价格 4段'!R52</f>
        <v>1374</v>
      </c>
      <c r="H47" s="22">
        <f>' 5. 报价曲线与均衡价格 4段'!S52</f>
        <v>0</v>
      </c>
      <c r="I47" s="22">
        <f>' 5. 报价曲线与均衡价格 4段'!T52</f>
        <v>0</v>
      </c>
      <c r="J47" s="22">
        <f>' 5. 报价曲线与均衡价格 4段'!U52</f>
        <v>2031</v>
      </c>
      <c r="K47" s="22">
        <f>' 5. 报价曲线与均衡价格 4段'!V52</f>
        <v>3554.25</v>
      </c>
      <c r="L47" s="22">
        <f>' 5. 报价曲线与均衡价格 4段'!W52</f>
        <v>3554.25</v>
      </c>
      <c r="M47" s="22">
        <f>' 5. 报价曲线与均衡价格 4段'!X52</f>
        <v>0</v>
      </c>
      <c r="N47" s="22">
        <f>' 5. 报价曲线与均衡价格 4段'!Y52</f>
        <v>0</v>
      </c>
      <c r="O47" s="22">
        <f>' 5. 报价曲线与均衡价格 4段'!Z52</f>
        <v>0</v>
      </c>
      <c r="P47" s="22">
        <f>' 5. 报价曲线与均衡价格 4段'!AA52</f>
        <v>0</v>
      </c>
      <c r="Q47" s="22">
        <f>' 5. 报价曲线与均衡价格 4段'!AB52</f>
        <v>0</v>
      </c>
      <c r="R47" s="22">
        <f>' 5. 报价曲线与均衡价格 4段'!AC52</f>
        <v>0</v>
      </c>
      <c r="S47" s="22">
        <f>' 5. 报价曲线与均衡价格 4段'!AD52</f>
        <v>0</v>
      </c>
      <c r="T47" s="22">
        <f>' 5. 报价曲线与均衡价格 4段'!AE52</f>
        <v>0</v>
      </c>
      <c r="U47" s="22">
        <f>' 5. 报价曲线与均衡价格 4段'!AF52</f>
        <v>0</v>
      </c>
      <c r="V47" s="22">
        <f>' 5. 报价曲线与均衡价格 4段'!AG52</f>
        <v>0</v>
      </c>
      <c r="W47" s="23">
        <f t="shared" si="49"/>
        <v>15</v>
      </c>
      <c r="X47">
        <f t="shared" si="29"/>
        <v>5515.5</v>
      </c>
      <c r="Y47">
        <f t="shared" si="30"/>
        <v>2250</v>
      </c>
      <c r="Z47">
        <f t="shared" si="31"/>
        <v>0</v>
      </c>
      <c r="AA47">
        <f t="shared" si="32"/>
        <v>1374</v>
      </c>
      <c r="AB47">
        <f t="shared" si="33"/>
        <v>0</v>
      </c>
      <c r="AC47">
        <f t="shared" si="34"/>
        <v>0</v>
      </c>
      <c r="AD47">
        <f t="shared" si="35"/>
        <v>-2031</v>
      </c>
      <c r="AE47">
        <f t="shared" si="36"/>
        <v>-3554.25</v>
      </c>
      <c r="AF47">
        <f t="shared" si="37"/>
        <v>-3554.25</v>
      </c>
      <c r="AG47">
        <f t="shared" si="38"/>
        <v>0</v>
      </c>
      <c r="AH47">
        <f t="shared" si="39"/>
        <v>0</v>
      </c>
      <c r="AI47">
        <f t="shared" si="40"/>
        <v>0</v>
      </c>
      <c r="AJ47">
        <f t="shared" si="41"/>
        <v>0</v>
      </c>
      <c r="AK47">
        <f t="shared" si="42"/>
        <v>0</v>
      </c>
      <c r="AL47">
        <f t="shared" si="43"/>
        <v>0</v>
      </c>
      <c r="AM47">
        <f t="shared" si="44"/>
        <v>0</v>
      </c>
      <c r="AN47">
        <f t="shared" si="45"/>
        <v>0</v>
      </c>
      <c r="AO47">
        <f t="shared" si="46"/>
        <v>0</v>
      </c>
      <c r="AP47">
        <f t="shared" si="47"/>
        <v>0</v>
      </c>
    </row>
    <row r="48" spans="3:43" s="19" customFormat="1" ht="16">
      <c r="C48" s="7">
        <f t="shared" si="48"/>
        <v>16</v>
      </c>
      <c r="D48" s="4">
        <f>' 5. 报价曲线与均衡价格 4段'!O53</f>
        <v>5739</v>
      </c>
      <c r="E48" s="4">
        <f>' 5. 报价曲线与均衡价格 4段'!P53</f>
        <v>2250</v>
      </c>
      <c r="F48" s="5">
        <f>' 5. 报价曲线与均衡价格 4段'!Q53</f>
        <v>0</v>
      </c>
      <c r="G48" s="22">
        <f>' 5. 报价曲线与均衡价格 4段'!R53</f>
        <v>1326</v>
      </c>
      <c r="H48" s="22">
        <f>' 5. 报价曲线与均衡价格 4段'!S53</f>
        <v>0</v>
      </c>
      <c r="I48" s="22">
        <f>' 5. 报价曲线与均衡价格 4段'!T53</f>
        <v>0</v>
      </c>
      <c r="J48" s="22">
        <f>' 5. 报价曲线与均衡价格 4段'!U53</f>
        <v>2070</v>
      </c>
      <c r="K48" s="22">
        <f>' 5. 报价曲线与均衡价格 4段'!V53</f>
        <v>3622.5</v>
      </c>
      <c r="L48" s="22">
        <f>' 5. 报价曲线与均衡价格 4段'!W53</f>
        <v>3622.5</v>
      </c>
      <c r="M48" s="22">
        <f>' 5. 报价曲线与均衡价格 4段'!X53</f>
        <v>0</v>
      </c>
      <c r="N48" s="22">
        <f>' 5. 报价曲线与均衡价格 4段'!Y53</f>
        <v>0</v>
      </c>
      <c r="O48" s="22">
        <f>' 5. 报价曲线与均衡价格 4段'!Z53</f>
        <v>0</v>
      </c>
      <c r="P48" s="22">
        <f>' 5. 报价曲线与均衡价格 4段'!AA53</f>
        <v>0</v>
      </c>
      <c r="Q48" s="22">
        <f>' 5. 报价曲线与均衡价格 4段'!AB53</f>
        <v>0</v>
      </c>
      <c r="R48" s="22">
        <f>' 5. 报价曲线与均衡价格 4段'!AC53</f>
        <v>0</v>
      </c>
      <c r="S48" s="22">
        <f>' 5. 报价曲线与均衡价格 4段'!AD53</f>
        <v>0</v>
      </c>
      <c r="T48" s="22">
        <f>' 5. 报价曲线与均衡价格 4段'!AE53</f>
        <v>0</v>
      </c>
      <c r="U48" s="22">
        <f>' 5. 报价曲线与均衡价格 4段'!AF53</f>
        <v>0</v>
      </c>
      <c r="V48" s="22">
        <f>' 5. 报价曲线与均衡价格 4段'!AG53</f>
        <v>0</v>
      </c>
      <c r="W48" s="24">
        <f t="shared" si="49"/>
        <v>16</v>
      </c>
      <c r="X48">
        <f t="shared" si="29"/>
        <v>5739</v>
      </c>
      <c r="Y48">
        <f t="shared" si="30"/>
        <v>2250</v>
      </c>
      <c r="Z48">
        <f t="shared" si="31"/>
        <v>0</v>
      </c>
      <c r="AA48">
        <f t="shared" si="32"/>
        <v>1326</v>
      </c>
      <c r="AB48">
        <f t="shared" si="33"/>
        <v>0</v>
      </c>
      <c r="AC48">
        <f t="shared" si="34"/>
        <v>0</v>
      </c>
      <c r="AD48">
        <f t="shared" si="35"/>
        <v>-2070</v>
      </c>
      <c r="AE48">
        <f t="shared" si="36"/>
        <v>-3622.5</v>
      </c>
      <c r="AF48">
        <f t="shared" si="37"/>
        <v>-3622.5</v>
      </c>
      <c r="AG48">
        <f t="shared" si="38"/>
        <v>0</v>
      </c>
      <c r="AH48">
        <f t="shared" si="39"/>
        <v>0</v>
      </c>
      <c r="AI48">
        <f t="shared" si="40"/>
        <v>0</v>
      </c>
      <c r="AJ48">
        <f t="shared" si="41"/>
        <v>0</v>
      </c>
      <c r="AK48">
        <f t="shared" si="42"/>
        <v>0</v>
      </c>
      <c r="AL48">
        <f t="shared" si="43"/>
        <v>0</v>
      </c>
      <c r="AM48">
        <f t="shared" si="44"/>
        <v>0</v>
      </c>
      <c r="AN48">
        <f t="shared" si="45"/>
        <v>0</v>
      </c>
      <c r="AO48">
        <f t="shared" si="46"/>
        <v>0</v>
      </c>
      <c r="AP48">
        <f t="shared" si="47"/>
        <v>0</v>
      </c>
    </row>
    <row r="49" spans="3:42" ht="16">
      <c r="C49" s="8">
        <f t="shared" si="48"/>
        <v>17</v>
      </c>
      <c r="D49" s="4">
        <f>' 5. 报价曲线与均衡价格 4段'!O54</f>
        <v>6057</v>
      </c>
      <c r="E49" s="4">
        <f>' 5. 报价曲线与均衡价格 4段'!P54</f>
        <v>2250</v>
      </c>
      <c r="F49" s="5">
        <f>' 5. 报价曲线与均衡价格 4段'!Q54</f>
        <v>0</v>
      </c>
      <c r="G49" s="22">
        <f>' 5. 报价曲线与均衡价格 4段'!R54</f>
        <v>1248</v>
      </c>
      <c r="H49" s="22">
        <f>' 5. 报价曲线与均衡价格 4段'!S54</f>
        <v>0</v>
      </c>
      <c r="I49" s="22">
        <f>' 5. 报价曲线与均衡价格 4段'!T54</f>
        <v>0</v>
      </c>
      <c r="J49" s="22">
        <f>' 5. 报价曲线与均衡价格 4段'!U54</f>
        <v>2121</v>
      </c>
      <c r="K49" s="22">
        <f>' 5. 报价曲线与均衡价格 4段'!V54</f>
        <v>3717</v>
      </c>
      <c r="L49" s="22">
        <f>' 5. 报价曲线与均衡价格 4段'!W54</f>
        <v>3717</v>
      </c>
      <c r="M49" s="22">
        <f>' 5. 报价曲线与均衡价格 4段'!X54</f>
        <v>0</v>
      </c>
      <c r="N49" s="22">
        <f>' 5. 报价曲线与均衡价格 4段'!Y54</f>
        <v>0</v>
      </c>
      <c r="O49" s="22">
        <f>' 5. 报价曲线与均衡价格 4段'!Z54</f>
        <v>0</v>
      </c>
      <c r="P49" s="22">
        <f>' 5. 报价曲线与均衡价格 4段'!AA54</f>
        <v>0</v>
      </c>
      <c r="Q49" s="22">
        <f>' 5. 报价曲线与均衡价格 4段'!AB54</f>
        <v>0</v>
      </c>
      <c r="R49" s="22">
        <f>' 5. 报价曲线与均衡价格 4段'!AC54</f>
        <v>0</v>
      </c>
      <c r="S49" s="22">
        <f>' 5. 报价曲线与均衡价格 4段'!AD54</f>
        <v>0</v>
      </c>
      <c r="T49" s="22">
        <f>' 5. 报价曲线与均衡价格 4段'!AE54</f>
        <v>0</v>
      </c>
      <c r="U49" s="22">
        <f>' 5. 报价曲线与均衡价格 4段'!AF54</f>
        <v>0</v>
      </c>
      <c r="V49" s="22">
        <f>' 5. 报价曲线与均衡价格 4段'!AG54</f>
        <v>0</v>
      </c>
      <c r="W49" s="25">
        <f t="shared" si="49"/>
        <v>17</v>
      </c>
      <c r="X49">
        <f t="shared" si="29"/>
        <v>6057</v>
      </c>
      <c r="Y49">
        <f t="shared" si="30"/>
        <v>2250</v>
      </c>
      <c r="Z49">
        <f t="shared" si="31"/>
        <v>0</v>
      </c>
      <c r="AA49">
        <f t="shared" si="32"/>
        <v>1248</v>
      </c>
      <c r="AB49">
        <f t="shared" si="33"/>
        <v>0</v>
      </c>
      <c r="AC49">
        <f t="shared" si="34"/>
        <v>0</v>
      </c>
      <c r="AD49">
        <f t="shared" si="35"/>
        <v>-2121</v>
      </c>
      <c r="AE49">
        <f t="shared" si="36"/>
        <v>-3717</v>
      </c>
      <c r="AF49">
        <f t="shared" si="37"/>
        <v>-3717</v>
      </c>
      <c r="AG49">
        <f t="shared" si="38"/>
        <v>0</v>
      </c>
      <c r="AH49">
        <f t="shared" si="39"/>
        <v>0</v>
      </c>
      <c r="AI49">
        <f t="shared" si="40"/>
        <v>0</v>
      </c>
      <c r="AJ49">
        <f t="shared" si="41"/>
        <v>0</v>
      </c>
      <c r="AK49">
        <f t="shared" si="42"/>
        <v>0</v>
      </c>
      <c r="AL49">
        <f t="shared" si="43"/>
        <v>0</v>
      </c>
      <c r="AM49">
        <f t="shared" si="44"/>
        <v>0</v>
      </c>
      <c r="AN49">
        <f t="shared" si="45"/>
        <v>0</v>
      </c>
      <c r="AO49">
        <f t="shared" si="46"/>
        <v>0</v>
      </c>
      <c r="AP49">
        <f t="shared" si="47"/>
        <v>0</v>
      </c>
    </row>
    <row r="50" spans="3:42" ht="16">
      <c r="C50" s="8">
        <f t="shared" si="48"/>
        <v>18</v>
      </c>
      <c r="D50" s="4">
        <f>' 5. 报价曲线与均衡价格 4段'!O55</f>
        <v>6373.5</v>
      </c>
      <c r="E50" s="4">
        <f>' 5. 报价曲线与均衡价格 4段'!P55</f>
        <v>2250</v>
      </c>
      <c r="F50" s="5">
        <f>' 5. 报价曲线与均衡价格 4段'!Q55</f>
        <v>0</v>
      </c>
      <c r="G50" s="22">
        <f>' 5. 报价曲线与均衡价格 4段'!R55</f>
        <v>1164</v>
      </c>
      <c r="H50" s="22">
        <f>' 5. 报价曲线与均衡价格 4段'!S55</f>
        <v>0</v>
      </c>
      <c r="I50" s="22">
        <f>' 5. 报价曲线与均衡价格 4段'!T55</f>
        <v>0</v>
      </c>
      <c r="J50" s="22">
        <f>' 5. 报价曲线与均衡价格 4段'!U55</f>
        <v>2175</v>
      </c>
      <c r="K50" s="22">
        <f>' 5. 报价曲线与均衡价格 4段'!V55</f>
        <v>3806.25</v>
      </c>
      <c r="L50" s="22">
        <f>' 5. 报价曲线与均衡价格 4段'!W55</f>
        <v>3806.25</v>
      </c>
      <c r="M50" s="22">
        <f>' 5. 报价曲线与均衡价格 4段'!X55</f>
        <v>0</v>
      </c>
      <c r="N50" s="22">
        <f>' 5. 报价曲线与均衡价格 4段'!Y55</f>
        <v>0</v>
      </c>
      <c r="O50" s="22">
        <f>' 5. 报价曲线与均衡价格 4段'!Z55</f>
        <v>0</v>
      </c>
      <c r="P50" s="22">
        <f>' 5. 报价曲线与均衡价格 4段'!AA55</f>
        <v>0</v>
      </c>
      <c r="Q50" s="22">
        <f>' 5. 报价曲线与均衡价格 4段'!AB55</f>
        <v>0</v>
      </c>
      <c r="R50" s="22">
        <f>' 5. 报价曲线与均衡价格 4段'!AC55</f>
        <v>0</v>
      </c>
      <c r="S50" s="22">
        <f>' 5. 报价曲线与均衡价格 4段'!AD55</f>
        <v>0</v>
      </c>
      <c r="T50" s="22">
        <f>' 5. 报价曲线与均衡价格 4段'!AE55</f>
        <v>0</v>
      </c>
      <c r="U50" s="22">
        <f>' 5. 报价曲线与均衡价格 4段'!AF55</f>
        <v>0</v>
      </c>
      <c r="V50" s="22">
        <f>' 5. 报价曲线与均衡价格 4段'!AG55</f>
        <v>0</v>
      </c>
      <c r="W50" s="25">
        <f t="shared" si="49"/>
        <v>18</v>
      </c>
      <c r="X50">
        <f t="shared" si="29"/>
        <v>6373.5</v>
      </c>
      <c r="Y50">
        <f t="shared" si="30"/>
        <v>2250</v>
      </c>
      <c r="Z50">
        <f t="shared" si="31"/>
        <v>0</v>
      </c>
      <c r="AA50">
        <f t="shared" si="32"/>
        <v>1164</v>
      </c>
      <c r="AB50">
        <f t="shared" si="33"/>
        <v>0</v>
      </c>
      <c r="AC50">
        <f t="shared" si="34"/>
        <v>0</v>
      </c>
      <c r="AD50">
        <f t="shared" si="35"/>
        <v>-2175</v>
      </c>
      <c r="AE50">
        <f t="shared" si="36"/>
        <v>-3806.25</v>
      </c>
      <c r="AF50">
        <f t="shared" si="37"/>
        <v>-3806.25</v>
      </c>
      <c r="AG50">
        <f t="shared" si="38"/>
        <v>0</v>
      </c>
      <c r="AH50">
        <f t="shared" si="39"/>
        <v>0</v>
      </c>
      <c r="AI50">
        <f t="shared" si="40"/>
        <v>0</v>
      </c>
      <c r="AJ50">
        <f t="shared" si="41"/>
        <v>0</v>
      </c>
      <c r="AK50">
        <f t="shared" si="42"/>
        <v>0</v>
      </c>
      <c r="AL50">
        <f t="shared" si="43"/>
        <v>0</v>
      </c>
      <c r="AM50">
        <f t="shared" si="44"/>
        <v>0</v>
      </c>
      <c r="AN50">
        <f t="shared" si="45"/>
        <v>0</v>
      </c>
      <c r="AO50">
        <f t="shared" si="46"/>
        <v>0</v>
      </c>
      <c r="AP50">
        <f t="shared" si="47"/>
        <v>0</v>
      </c>
    </row>
    <row r="51" spans="3:42" ht="16">
      <c r="C51" s="8">
        <f t="shared" si="48"/>
        <v>19</v>
      </c>
      <c r="D51" s="4">
        <f>' 5. 报价曲线与均衡价格 4段'!O56</f>
        <v>6597</v>
      </c>
      <c r="E51" s="4">
        <f>' 5. 报价曲线与均衡价格 4段'!P56</f>
        <v>2250</v>
      </c>
      <c r="F51" s="5">
        <f>' 5. 报价曲线与均衡价格 4段'!Q56</f>
        <v>0</v>
      </c>
      <c r="G51" s="22">
        <f>' 5. 报价曲线与均衡价格 4段'!R56</f>
        <v>1089</v>
      </c>
      <c r="H51" s="22">
        <f>' 5. 报价曲线与均衡价格 4段'!S56</f>
        <v>0</v>
      </c>
      <c r="I51" s="22">
        <f>' 5. 报价曲线与均衡价格 4段'!T56</f>
        <v>0</v>
      </c>
      <c r="J51" s="22">
        <f>' 5. 报价曲线与均衡价格 4段'!U56</f>
        <v>2208</v>
      </c>
      <c r="K51" s="22">
        <f>' 5. 报价曲线与均衡价格 4段'!V56</f>
        <v>3864</v>
      </c>
      <c r="L51" s="22">
        <f>' 5. 报价曲线与均衡价格 4段'!W56</f>
        <v>3864</v>
      </c>
      <c r="M51" s="22">
        <f>' 5. 报价曲线与均衡价格 4段'!X56</f>
        <v>0</v>
      </c>
      <c r="N51" s="22">
        <f>' 5. 报价曲线与均衡价格 4段'!Y56</f>
        <v>0</v>
      </c>
      <c r="O51" s="22">
        <f>' 5. 报价曲线与均衡价格 4段'!Z56</f>
        <v>0</v>
      </c>
      <c r="P51" s="22">
        <f>' 5. 报价曲线与均衡价格 4段'!AA56</f>
        <v>0</v>
      </c>
      <c r="Q51" s="22">
        <f>' 5. 报价曲线与均衡价格 4段'!AB56</f>
        <v>0</v>
      </c>
      <c r="R51" s="22">
        <f>' 5. 报价曲线与均衡价格 4段'!AC56</f>
        <v>0</v>
      </c>
      <c r="S51" s="22">
        <f>' 5. 报价曲线与均衡价格 4段'!AD56</f>
        <v>0</v>
      </c>
      <c r="T51" s="22">
        <f>' 5. 报价曲线与均衡价格 4段'!AE56</f>
        <v>0</v>
      </c>
      <c r="U51" s="22">
        <f>' 5. 报价曲线与均衡价格 4段'!AF56</f>
        <v>0</v>
      </c>
      <c r="V51" s="22">
        <f>' 5. 报价曲线与均衡价格 4段'!AG56</f>
        <v>0</v>
      </c>
      <c r="W51" s="25">
        <f t="shared" si="49"/>
        <v>19</v>
      </c>
      <c r="X51">
        <f t="shared" si="29"/>
        <v>6597</v>
      </c>
      <c r="Y51">
        <f t="shared" si="30"/>
        <v>2250</v>
      </c>
      <c r="Z51">
        <f t="shared" si="31"/>
        <v>0</v>
      </c>
      <c r="AA51">
        <f t="shared" si="32"/>
        <v>1089</v>
      </c>
      <c r="AB51">
        <f t="shared" si="33"/>
        <v>0</v>
      </c>
      <c r="AC51">
        <f t="shared" si="34"/>
        <v>0</v>
      </c>
      <c r="AD51">
        <f t="shared" si="35"/>
        <v>-2208</v>
      </c>
      <c r="AE51">
        <f t="shared" si="36"/>
        <v>-3864</v>
      </c>
      <c r="AF51">
        <f t="shared" si="37"/>
        <v>-3864</v>
      </c>
      <c r="AG51">
        <f t="shared" si="38"/>
        <v>0</v>
      </c>
      <c r="AH51">
        <f t="shared" si="39"/>
        <v>0</v>
      </c>
      <c r="AI51">
        <f t="shared" si="40"/>
        <v>0</v>
      </c>
      <c r="AJ51">
        <f t="shared" si="41"/>
        <v>0</v>
      </c>
      <c r="AK51">
        <f t="shared" si="42"/>
        <v>0</v>
      </c>
      <c r="AL51">
        <f t="shared" si="43"/>
        <v>0</v>
      </c>
      <c r="AM51">
        <f t="shared" si="44"/>
        <v>0</v>
      </c>
      <c r="AN51">
        <f t="shared" si="45"/>
        <v>0</v>
      </c>
      <c r="AO51">
        <f t="shared" si="46"/>
        <v>0</v>
      </c>
      <c r="AP51">
        <f t="shared" si="47"/>
        <v>0</v>
      </c>
    </row>
    <row r="52" spans="3:42" s="86" customFormat="1" ht="16">
      <c r="C52" s="55">
        <f t="shared" si="48"/>
        <v>20</v>
      </c>
      <c r="D52" s="55">
        <f>' 5. 报价曲线与均衡价格 4段'!O57</f>
        <v>6663</v>
      </c>
      <c r="E52" s="55">
        <f>' 5. 报价曲线与均衡价格 4段'!P57</f>
        <v>2250</v>
      </c>
      <c r="F52" s="83">
        <f>' 5. 报价曲线与均衡价格 4段'!Q57</f>
        <v>0</v>
      </c>
      <c r="G52" s="84">
        <f>' 5. 报价曲线与均衡价格 4段'!R57</f>
        <v>1044</v>
      </c>
      <c r="H52" s="84">
        <f>' 5. 报价曲线与均衡价格 4段'!S57</f>
        <v>0</v>
      </c>
      <c r="I52" s="84">
        <f>' 5. 报价曲线与均衡价格 4段'!T57</f>
        <v>0</v>
      </c>
      <c r="J52" s="84">
        <f>' 5. 报价曲线与均衡价格 4段'!U57</f>
        <v>2208</v>
      </c>
      <c r="K52" s="84">
        <f>' 5. 报价曲线与均衡价格 4段'!V57</f>
        <v>3874.5</v>
      </c>
      <c r="L52" s="84">
        <f>' 5. 报价曲线与均衡价格 4段'!W57</f>
        <v>3874.5</v>
      </c>
      <c r="M52" s="84">
        <f>' 5. 报价曲线与均衡价格 4段'!X57</f>
        <v>0</v>
      </c>
      <c r="N52" s="84">
        <f>' 5. 报价曲线与均衡价格 4段'!Y57</f>
        <v>0</v>
      </c>
      <c r="O52" s="84">
        <f>' 5. 报价曲线与均衡价格 4段'!Z57</f>
        <v>0</v>
      </c>
      <c r="P52" s="84">
        <f>' 5. 报价曲线与均衡价格 4段'!AA57</f>
        <v>0</v>
      </c>
      <c r="Q52" s="84">
        <f>' 5. 报价曲线与均衡价格 4段'!AB57</f>
        <v>0</v>
      </c>
      <c r="R52" s="84">
        <f>' 5. 报价曲线与均衡价格 4段'!AC57</f>
        <v>0</v>
      </c>
      <c r="S52" s="84">
        <f>' 5. 报价曲线与均衡价格 4段'!AD57</f>
        <v>0</v>
      </c>
      <c r="T52" s="84">
        <f>' 5. 报价曲线与均衡价格 4段'!AE57</f>
        <v>0</v>
      </c>
      <c r="U52" s="84">
        <f>' 5. 报价曲线与均衡价格 4段'!AF57</f>
        <v>0</v>
      </c>
      <c r="V52" s="84">
        <f>' 5. 报价曲线与均衡价格 4段'!AG57</f>
        <v>0</v>
      </c>
      <c r="W52" s="85">
        <f t="shared" si="49"/>
        <v>20</v>
      </c>
      <c r="X52" s="86">
        <f t="shared" si="29"/>
        <v>6663</v>
      </c>
      <c r="Y52" s="86">
        <f t="shared" si="30"/>
        <v>2250</v>
      </c>
      <c r="Z52" s="86">
        <f t="shared" si="31"/>
        <v>0</v>
      </c>
      <c r="AA52" s="86">
        <f t="shared" si="32"/>
        <v>1044</v>
      </c>
      <c r="AB52" s="86">
        <f t="shared" si="33"/>
        <v>0</v>
      </c>
      <c r="AC52" s="86">
        <f t="shared" si="34"/>
        <v>0</v>
      </c>
      <c r="AD52" s="86">
        <f t="shared" si="35"/>
        <v>-2208</v>
      </c>
      <c r="AE52" s="86">
        <f t="shared" si="36"/>
        <v>-3874.5</v>
      </c>
      <c r="AF52" s="86">
        <f t="shared" si="37"/>
        <v>-3874.5</v>
      </c>
      <c r="AG52" s="86">
        <f t="shared" si="38"/>
        <v>0</v>
      </c>
      <c r="AH52" s="86">
        <f t="shared" si="39"/>
        <v>0</v>
      </c>
      <c r="AI52" s="86">
        <f t="shared" si="40"/>
        <v>0</v>
      </c>
      <c r="AJ52" s="86">
        <f t="shared" si="41"/>
        <v>0</v>
      </c>
      <c r="AK52" s="86">
        <f t="shared" si="42"/>
        <v>0</v>
      </c>
      <c r="AL52" s="86">
        <f t="shared" si="43"/>
        <v>0</v>
      </c>
      <c r="AM52" s="86">
        <f t="shared" si="44"/>
        <v>0</v>
      </c>
      <c r="AN52" s="86">
        <f t="shared" si="45"/>
        <v>0</v>
      </c>
      <c r="AO52" s="86">
        <f t="shared" si="46"/>
        <v>0</v>
      </c>
      <c r="AP52" s="86">
        <f t="shared" si="47"/>
        <v>0</v>
      </c>
    </row>
    <row r="53" spans="3:42" ht="16">
      <c r="C53" s="8">
        <f t="shared" si="48"/>
        <v>21</v>
      </c>
      <c r="D53" s="4">
        <f>' 5. 报价曲线与均衡价格 4段'!O58</f>
        <v>6573</v>
      </c>
      <c r="E53" s="4">
        <f>' 5. 报价曲线与均衡价格 4段'!P58</f>
        <v>2250</v>
      </c>
      <c r="F53" s="5">
        <f>' 5. 报价曲线与均衡价格 4段'!Q58</f>
        <v>0</v>
      </c>
      <c r="G53" s="22">
        <f>' 5. 报价曲线与均衡价格 4段'!R58</f>
        <v>1026</v>
      </c>
      <c r="H53" s="22">
        <f>' 5. 报价曲线与均衡价格 4段'!S58</f>
        <v>0</v>
      </c>
      <c r="I53" s="22">
        <f>' 5. 报价曲线与均衡价格 4段'!T58</f>
        <v>0</v>
      </c>
      <c r="J53" s="22">
        <f>' 5. 报价曲线与均衡价格 4段'!U58</f>
        <v>2184</v>
      </c>
      <c r="K53" s="22">
        <f>' 5. 报价曲线与均衡价格 4段'!V58</f>
        <v>3832.5</v>
      </c>
      <c r="L53" s="22">
        <f>' 5. 报价曲线与均衡价格 4段'!W58</f>
        <v>3832.5</v>
      </c>
      <c r="M53" s="22">
        <f>' 5. 报价曲线与均衡价格 4段'!X58</f>
        <v>0</v>
      </c>
      <c r="N53" s="22">
        <f>' 5. 报价曲线与均衡价格 4段'!Y58</f>
        <v>0</v>
      </c>
      <c r="O53" s="22">
        <f>' 5. 报价曲线与均衡价格 4段'!Z58</f>
        <v>0</v>
      </c>
      <c r="P53" s="22">
        <f>' 5. 报价曲线与均衡价格 4段'!AA58</f>
        <v>0</v>
      </c>
      <c r="Q53" s="22">
        <f>' 5. 报价曲线与均衡价格 4段'!AB58</f>
        <v>0</v>
      </c>
      <c r="R53" s="22">
        <f>' 5. 报价曲线与均衡价格 4段'!AC58</f>
        <v>0</v>
      </c>
      <c r="S53" s="22">
        <f>' 5. 报价曲线与均衡价格 4段'!AD58</f>
        <v>0</v>
      </c>
      <c r="T53" s="22">
        <f>' 5. 报价曲线与均衡价格 4段'!AE58</f>
        <v>0</v>
      </c>
      <c r="U53" s="22">
        <f>' 5. 报价曲线与均衡价格 4段'!AF58</f>
        <v>0</v>
      </c>
      <c r="V53" s="22">
        <f>' 5. 报价曲线与均衡价格 4段'!AG58</f>
        <v>0</v>
      </c>
      <c r="W53" s="25">
        <f t="shared" si="49"/>
        <v>21</v>
      </c>
      <c r="X53">
        <f t="shared" si="29"/>
        <v>6573</v>
      </c>
      <c r="Y53">
        <f t="shared" si="30"/>
        <v>2250</v>
      </c>
      <c r="Z53">
        <f t="shared" si="31"/>
        <v>0</v>
      </c>
      <c r="AA53">
        <f t="shared" si="32"/>
        <v>1026</v>
      </c>
      <c r="AB53">
        <f t="shared" si="33"/>
        <v>0</v>
      </c>
      <c r="AC53">
        <f t="shared" si="34"/>
        <v>0</v>
      </c>
      <c r="AD53">
        <f t="shared" si="35"/>
        <v>-2184</v>
      </c>
      <c r="AE53">
        <f t="shared" si="36"/>
        <v>-3832.5</v>
      </c>
      <c r="AF53">
        <f t="shared" si="37"/>
        <v>-3832.5</v>
      </c>
      <c r="AG53">
        <f t="shared" si="38"/>
        <v>0</v>
      </c>
      <c r="AH53">
        <f t="shared" si="39"/>
        <v>0</v>
      </c>
      <c r="AI53">
        <f t="shared" si="40"/>
        <v>0</v>
      </c>
      <c r="AJ53">
        <f t="shared" si="41"/>
        <v>0</v>
      </c>
      <c r="AK53">
        <f t="shared" si="42"/>
        <v>0</v>
      </c>
      <c r="AL53">
        <f t="shared" si="43"/>
        <v>0</v>
      </c>
      <c r="AM53">
        <f t="shared" si="44"/>
        <v>0</v>
      </c>
      <c r="AN53">
        <f t="shared" si="45"/>
        <v>0</v>
      </c>
      <c r="AO53">
        <f t="shared" si="46"/>
        <v>0</v>
      </c>
      <c r="AP53">
        <f t="shared" si="47"/>
        <v>0</v>
      </c>
    </row>
    <row r="54" spans="3:42" ht="16">
      <c r="C54" s="8">
        <f t="shared" si="48"/>
        <v>22</v>
      </c>
      <c r="D54" s="4">
        <f>' 5. 报价曲线与均衡价格 4段'!O59</f>
        <v>6346.5</v>
      </c>
      <c r="E54" s="4">
        <f>' 5. 报价曲线与均衡价格 4段'!P59</f>
        <v>2250</v>
      </c>
      <c r="F54" s="5">
        <f>' 5. 报价曲线与均衡价格 4段'!Q59</f>
        <v>0</v>
      </c>
      <c r="G54" s="22">
        <f>' 5. 报价曲线与均衡价格 4段'!R59</f>
        <v>1029</v>
      </c>
      <c r="H54" s="22">
        <f>' 5. 报价曲线与均衡价格 4段'!S59</f>
        <v>0</v>
      </c>
      <c r="I54" s="22">
        <f>' 5. 报价曲线与均衡价格 4段'!T59</f>
        <v>0</v>
      </c>
      <c r="J54" s="22">
        <f>' 5. 报价曲线与均衡价格 4段'!U59</f>
        <v>2139</v>
      </c>
      <c r="K54" s="22">
        <f>' 5. 报价曲线与均衡价格 4段'!V59</f>
        <v>3743.25</v>
      </c>
      <c r="L54" s="22">
        <f>' 5. 报价曲线与均衡价格 4段'!W59</f>
        <v>3743.25</v>
      </c>
      <c r="M54" s="22">
        <f>' 5. 报价曲线与均衡价格 4段'!X59</f>
        <v>0</v>
      </c>
      <c r="N54" s="22">
        <f>' 5. 报价曲线与均衡价格 4段'!Y59</f>
        <v>0</v>
      </c>
      <c r="O54" s="22">
        <f>' 5. 报价曲线与均衡价格 4段'!Z59</f>
        <v>0</v>
      </c>
      <c r="P54" s="22">
        <f>' 5. 报价曲线与均衡价格 4段'!AA59</f>
        <v>0</v>
      </c>
      <c r="Q54" s="22">
        <f>' 5. 报价曲线与均衡价格 4段'!AB59</f>
        <v>0</v>
      </c>
      <c r="R54" s="22">
        <f>' 5. 报价曲线与均衡价格 4段'!AC59</f>
        <v>0</v>
      </c>
      <c r="S54" s="22">
        <f>' 5. 报价曲线与均衡价格 4段'!AD59</f>
        <v>0</v>
      </c>
      <c r="T54" s="22">
        <f>' 5. 报价曲线与均衡价格 4段'!AE59</f>
        <v>0</v>
      </c>
      <c r="U54" s="22">
        <f>' 5. 报价曲线与均衡价格 4段'!AF59</f>
        <v>0</v>
      </c>
      <c r="V54" s="22">
        <f>' 5. 报价曲线与均衡价格 4段'!AG59</f>
        <v>0</v>
      </c>
      <c r="W54" s="25">
        <f t="shared" si="49"/>
        <v>22</v>
      </c>
      <c r="X54">
        <f t="shared" si="29"/>
        <v>6346.5</v>
      </c>
      <c r="Y54">
        <f t="shared" si="30"/>
        <v>2250</v>
      </c>
      <c r="Z54">
        <f t="shared" si="31"/>
        <v>0</v>
      </c>
      <c r="AA54">
        <f t="shared" si="32"/>
        <v>1029</v>
      </c>
      <c r="AB54">
        <f t="shared" si="33"/>
        <v>0</v>
      </c>
      <c r="AC54">
        <f t="shared" si="34"/>
        <v>0</v>
      </c>
      <c r="AD54">
        <f t="shared" si="35"/>
        <v>-2139</v>
      </c>
      <c r="AE54">
        <f t="shared" si="36"/>
        <v>-3743.25</v>
      </c>
      <c r="AF54">
        <f t="shared" si="37"/>
        <v>-3743.25</v>
      </c>
      <c r="AG54">
        <f t="shared" si="38"/>
        <v>0</v>
      </c>
      <c r="AH54">
        <f t="shared" si="39"/>
        <v>0</v>
      </c>
      <c r="AI54">
        <f t="shared" si="40"/>
        <v>0</v>
      </c>
      <c r="AJ54">
        <f t="shared" si="41"/>
        <v>0</v>
      </c>
      <c r="AK54">
        <f t="shared" si="42"/>
        <v>0</v>
      </c>
      <c r="AL54">
        <f t="shared" si="43"/>
        <v>0</v>
      </c>
      <c r="AM54">
        <f t="shared" si="44"/>
        <v>0</v>
      </c>
      <c r="AN54">
        <f t="shared" si="45"/>
        <v>0</v>
      </c>
      <c r="AO54">
        <f t="shared" si="46"/>
        <v>0</v>
      </c>
      <c r="AP54">
        <f t="shared" si="47"/>
        <v>0</v>
      </c>
    </row>
    <row r="55" spans="3:42" ht="16">
      <c r="C55" s="8">
        <f t="shared" si="48"/>
        <v>23</v>
      </c>
      <c r="D55" s="4">
        <f>' 5. 报价曲线与均衡价格 4段'!O60</f>
        <v>6052.5</v>
      </c>
      <c r="E55" s="4">
        <f>' 5. 报价曲线与均衡价格 4段'!P60</f>
        <v>2250</v>
      </c>
      <c r="F55" s="5">
        <f>' 5. 报价曲线与均衡价格 4段'!Q60</f>
        <v>0</v>
      </c>
      <c r="G55" s="22">
        <f>' 5. 报价曲线与均衡价格 4段'!R60</f>
        <v>1041</v>
      </c>
      <c r="H55" s="22">
        <f>' 5. 报价曲线与均衡价格 4段'!S60</f>
        <v>0</v>
      </c>
      <c r="I55" s="22">
        <f>' 5. 报价曲线与均衡价格 4段'!T60</f>
        <v>0</v>
      </c>
      <c r="J55" s="22">
        <f>' 5. 报价曲线与均衡价格 4段'!U60</f>
        <v>2088</v>
      </c>
      <c r="K55" s="22">
        <f>' 5. 报价曲线与均衡价格 4段'!V60</f>
        <v>3627.75</v>
      </c>
      <c r="L55" s="22">
        <f>' 5. 报价曲线与均衡价格 4段'!W60</f>
        <v>3627.75</v>
      </c>
      <c r="M55" s="22">
        <f>' 5. 报价曲线与均衡价格 4段'!X60</f>
        <v>0</v>
      </c>
      <c r="N55" s="22">
        <f>' 5. 报价曲线与均衡价格 4段'!Y60</f>
        <v>0</v>
      </c>
      <c r="O55" s="22">
        <f>' 5. 报价曲线与均衡价格 4段'!Z60</f>
        <v>0</v>
      </c>
      <c r="P55" s="22">
        <f>' 5. 报价曲线与均衡价格 4段'!AA60</f>
        <v>0</v>
      </c>
      <c r="Q55" s="22">
        <f>' 5. 报价曲线与均衡价格 4段'!AB60</f>
        <v>0</v>
      </c>
      <c r="R55" s="22">
        <f>' 5. 报价曲线与均衡价格 4段'!AC60</f>
        <v>0</v>
      </c>
      <c r="S55" s="22">
        <f>' 5. 报价曲线与均衡价格 4段'!AD60</f>
        <v>0</v>
      </c>
      <c r="T55" s="22">
        <f>' 5. 报价曲线与均衡价格 4段'!AE60</f>
        <v>0</v>
      </c>
      <c r="U55" s="22">
        <f>' 5. 报价曲线与均衡价格 4段'!AF60</f>
        <v>0</v>
      </c>
      <c r="V55" s="22">
        <f>' 5. 报价曲线与均衡价格 4段'!AG60</f>
        <v>0</v>
      </c>
      <c r="W55" s="25">
        <f t="shared" si="49"/>
        <v>23</v>
      </c>
      <c r="X55">
        <f t="shared" si="29"/>
        <v>6052.5</v>
      </c>
      <c r="Y55">
        <f t="shared" si="30"/>
        <v>2250</v>
      </c>
      <c r="Z55">
        <f t="shared" si="31"/>
        <v>0</v>
      </c>
      <c r="AA55">
        <f t="shared" si="32"/>
        <v>1041</v>
      </c>
      <c r="AB55">
        <f t="shared" si="33"/>
        <v>0</v>
      </c>
      <c r="AC55">
        <f t="shared" si="34"/>
        <v>0</v>
      </c>
      <c r="AD55">
        <f t="shared" si="35"/>
        <v>-2088</v>
      </c>
      <c r="AE55">
        <f t="shared" si="36"/>
        <v>-3627.75</v>
      </c>
      <c r="AF55">
        <f t="shared" si="37"/>
        <v>-3627.75</v>
      </c>
      <c r="AG55">
        <f t="shared" si="38"/>
        <v>0</v>
      </c>
      <c r="AH55">
        <f t="shared" si="39"/>
        <v>0</v>
      </c>
      <c r="AI55">
        <f t="shared" si="40"/>
        <v>0</v>
      </c>
      <c r="AJ55">
        <f t="shared" si="41"/>
        <v>0</v>
      </c>
      <c r="AK55">
        <f t="shared" si="42"/>
        <v>0</v>
      </c>
      <c r="AL55">
        <f t="shared" si="43"/>
        <v>0</v>
      </c>
      <c r="AM55">
        <f t="shared" si="44"/>
        <v>0</v>
      </c>
      <c r="AN55">
        <f t="shared" si="45"/>
        <v>0</v>
      </c>
      <c r="AO55">
        <f t="shared" si="46"/>
        <v>0</v>
      </c>
      <c r="AP55">
        <f t="shared" si="47"/>
        <v>0</v>
      </c>
    </row>
    <row r="56" spans="3:42" ht="16">
      <c r="C56" s="8">
        <f t="shared" si="48"/>
        <v>24</v>
      </c>
      <c r="D56" s="4">
        <f>' 5. 报价曲线与均衡价格 4段'!O61</f>
        <v>5830.5</v>
      </c>
      <c r="E56" s="4">
        <f>' 5. 报价曲线与均衡价格 4段'!P61</f>
        <v>2250</v>
      </c>
      <c r="F56" s="5">
        <f>' 5. 报价曲线与均衡价格 4段'!Q61</f>
        <v>0</v>
      </c>
      <c r="G56" s="22">
        <f>' 5. 报价曲线与均衡价格 4段'!R61</f>
        <v>1059</v>
      </c>
      <c r="H56" s="22">
        <f>' 5. 报价曲线与均衡价格 4段'!S61</f>
        <v>0</v>
      </c>
      <c r="I56" s="22">
        <f>' 5. 报价曲线与均衡价格 4段'!T61</f>
        <v>0</v>
      </c>
      <c r="J56" s="22">
        <f>' 5. 报价曲线与均衡价格 4段'!U61</f>
        <v>2052</v>
      </c>
      <c r="K56" s="22">
        <f>' 5. 报价曲线与均衡价格 4段'!V61</f>
        <v>3543.75</v>
      </c>
      <c r="L56" s="22">
        <f>' 5. 报价曲线与均衡价格 4段'!W61</f>
        <v>3543.75</v>
      </c>
      <c r="M56" s="22">
        <f>' 5. 报价曲线与均衡价格 4段'!X61</f>
        <v>0</v>
      </c>
      <c r="N56" s="22">
        <f>' 5. 报价曲线与均衡价格 4段'!Y61</f>
        <v>0</v>
      </c>
      <c r="O56" s="22">
        <f>' 5. 报价曲线与均衡价格 4段'!Z61</f>
        <v>0</v>
      </c>
      <c r="P56" s="22">
        <f>' 5. 报价曲线与均衡价格 4段'!AA61</f>
        <v>0</v>
      </c>
      <c r="Q56" s="22">
        <f>' 5. 报价曲线与均衡价格 4段'!AB61</f>
        <v>0</v>
      </c>
      <c r="R56" s="22">
        <f>' 5. 报价曲线与均衡价格 4段'!AC61</f>
        <v>0</v>
      </c>
      <c r="S56" s="22">
        <f>' 5. 报价曲线与均衡价格 4段'!AD61</f>
        <v>0</v>
      </c>
      <c r="T56" s="22">
        <f>' 5. 报价曲线与均衡价格 4段'!AE61</f>
        <v>0</v>
      </c>
      <c r="U56" s="22">
        <f>' 5. 报价曲线与均衡价格 4段'!AF61</f>
        <v>0</v>
      </c>
      <c r="V56" s="22">
        <f>' 5. 报价曲线与均衡价格 4段'!AG61</f>
        <v>0</v>
      </c>
      <c r="W56" s="25">
        <f t="shared" si="49"/>
        <v>24</v>
      </c>
      <c r="X56">
        <f t="shared" si="29"/>
        <v>5830.5</v>
      </c>
      <c r="Y56">
        <f t="shared" si="30"/>
        <v>2250</v>
      </c>
      <c r="Z56">
        <f t="shared" si="31"/>
        <v>0</v>
      </c>
      <c r="AA56">
        <f t="shared" si="32"/>
        <v>1059</v>
      </c>
      <c r="AB56">
        <f t="shared" si="33"/>
        <v>0</v>
      </c>
      <c r="AC56">
        <f t="shared" si="34"/>
        <v>0</v>
      </c>
      <c r="AD56">
        <f t="shared" si="35"/>
        <v>-2052</v>
      </c>
      <c r="AE56">
        <f t="shared" si="36"/>
        <v>-3543.75</v>
      </c>
      <c r="AF56">
        <f t="shared" si="37"/>
        <v>-3543.75</v>
      </c>
      <c r="AG56">
        <f t="shared" si="38"/>
        <v>0</v>
      </c>
      <c r="AH56">
        <f t="shared" si="39"/>
        <v>0</v>
      </c>
      <c r="AI56">
        <f t="shared" si="40"/>
        <v>0</v>
      </c>
      <c r="AJ56">
        <f t="shared" si="41"/>
        <v>0</v>
      </c>
      <c r="AK56">
        <f t="shared" si="42"/>
        <v>0</v>
      </c>
      <c r="AL56">
        <f t="shared" si="43"/>
        <v>0</v>
      </c>
      <c r="AM56">
        <f t="shared" si="44"/>
        <v>0</v>
      </c>
      <c r="AN56">
        <f t="shared" si="45"/>
        <v>0</v>
      </c>
      <c r="AO56">
        <f t="shared" si="46"/>
        <v>0</v>
      </c>
      <c r="AP56">
        <f t="shared" si="47"/>
        <v>0</v>
      </c>
    </row>
    <row r="61" spans="3:42">
      <c r="C61" t="str">
        <f>'1.火电空间'!A49</f>
        <v>名称</v>
      </c>
      <c r="D61" t="str">
        <f>'1.火电空间'!B49</f>
        <v>节点</v>
      </c>
      <c r="E61" t="str">
        <f>'1.火电空间'!C49</f>
        <v>输配电价</v>
      </c>
      <c r="F61" t="str">
        <f>'1.火电空间'!D49</f>
        <v>最大负荷</v>
      </c>
      <c r="G61" t="str">
        <f>'1.火电空间'!E49</f>
        <v>最小负荷</v>
      </c>
      <c r="H61" t="str">
        <f>'1.火电空间'!F49</f>
        <v>平均负荷</v>
      </c>
      <c r="I61" t="str">
        <f>'1.火电空间'!G49</f>
        <v>数量</v>
      </c>
      <c r="J61" t="str">
        <f>'1.火电空间'!H49</f>
        <v>配电容量</v>
      </c>
      <c r="U61">
        <f t="array" ref="U61:W62">TRANSPOSE(C81:D83)</f>
        <v>0</v>
      </c>
      <c r="V61">
        <v>0</v>
      </c>
      <c r="W61">
        <v>0</v>
      </c>
    </row>
    <row r="62" spans="3:42">
      <c r="C62" t="str">
        <f>'1.火电空间'!A50</f>
        <v>D1</v>
      </c>
      <c r="D62">
        <f>'1.火电空间'!B50</f>
        <v>5</v>
      </c>
      <c r="E62">
        <f>'1.火电空间'!C50</f>
        <v>50</v>
      </c>
      <c r="F62">
        <f>'1.火电空间'!D50</f>
        <v>2208</v>
      </c>
      <c r="G62">
        <f>'1.火电空间'!E50</f>
        <v>1908</v>
      </c>
      <c r="H62">
        <f>'1.火电空间'!F50</f>
        <v>2036.88</v>
      </c>
      <c r="I62">
        <f>'1.火电空间'!G50</f>
        <v>15</v>
      </c>
      <c r="J62">
        <f>'1.火电空间'!H50</f>
        <v>200</v>
      </c>
      <c r="U62">
        <v>0</v>
      </c>
      <c r="V62">
        <v>0</v>
      </c>
      <c r="W62">
        <v>0</v>
      </c>
    </row>
    <row r="63" spans="3:42">
      <c r="C63" t="str">
        <f>'1.火电空间'!A51</f>
        <v>D2</v>
      </c>
      <c r="D63">
        <f>'1.火电空间'!B51</f>
        <v>2</v>
      </c>
      <c r="E63">
        <f>'1.火电空间'!C51</f>
        <v>50</v>
      </c>
      <c r="F63">
        <f>'1.火电空间'!D51</f>
        <v>3874.5</v>
      </c>
      <c r="G63">
        <f>'1.火电空间'!E51</f>
        <v>3501.75</v>
      </c>
      <c r="H63">
        <f>'1.火电空间'!F51</f>
        <v>3612</v>
      </c>
      <c r="I63">
        <f>'1.火电空间'!G51</f>
        <v>15</v>
      </c>
      <c r="J63">
        <f>'1.火电空间'!H51</f>
        <v>350</v>
      </c>
    </row>
    <row r="64" spans="3:42">
      <c r="C64" t="str">
        <f>'1.火电空间'!A52</f>
        <v>D3</v>
      </c>
      <c r="D64">
        <f>'1.火电空间'!B52</f>
        <v>3</v>
      </c>
      <c r="E64">
        <f>'1.火电空间'!C52</f>
        <v>50</v>
      </c>
      <c r="F64">
        <f>'1.火电空间'!D52</f>
        <v>3874.5</v>
      </c>
      <c r="G64">
        <f>'1.火电空间'!E52</f>
        <v>3501.75</v>
      </c>
      <c r="H64">
        <f>'1.火电空间'!F52</f>
        <v>3612</v>
      </c>
      <c r="I64">
        <f>'1.火电空间'!G52</f>
        <v>15</v>
      </c>
      <c r="J64">
        <f>'1.火电空间'!H52</f>
        <v>350</v>
      </c>
    </row>
    <row r="65" spans="3:17">
      <c r="C65">
        <f>'1.火电空间'!A53</f>
        <v>0</v>
      </c>
      <c r="D65">
        <f>'1.火电空间'!B53</f>
        <v>0</v>
      </c>
      <c r="E65">
        <f>'1.火电空间'!C53</f>
        <v>0</v>
      </c>
      <c r="F65">
        <f>'1.火电空间'!D53</f>
        <v>0</v>
      </c>
      <c r="G65">
        <f>'1.火电空间'!E53</f>
        <v>0</v>
      </c>
      <c r="H65">
        <f>'1.火电空间'!F53</f>
        <v>0</v>
      </c>
      <c r="I65">
        <f>'1.火电空间'!G53</f>
        <v>0</v>
      </c>
      <c r="J65">
        <f>'1.火电空间'!H53</f>
        <v>0</v>
      </c>
    </row>
    <row r="66" spans="3:17">
      <c r="C66" t="e">
        <f>'1.火电空间'!A54</f>
        <v>#REF!</v>
      </c>
      <c r="D66" t="e">
        <f>'1.火电空间'!B54</f>
        <v>#REF!</v>
      </c>
      <c r="E66" t="e">
        <f>'1.火电空间'!C54</f>
        <v>#REF!</v>
      </c>
      <c r="F66" t="e">
        <f>'1.火电空间'!D54</f>
        <v>#REF!</v>
      </c>
      <c r="G66" t="e">
        <f>'1.火电空间'!E54</f>
        <v>#REF!</v>
      </c>
      <c r="H66" t="e">
        <f>'1.火电空间'!F54</f>
        <v>#REF!</v>
      </c>
      <c r="I66" t="e">
        <f>'1.火电空间'!G54</f>
        <v>#REF!</v>
      </c>
      <c r="J66" t="e">
        <f>'1.火电空间'!H54</f>
        <v>#REF!</v>
      </c>
    </row>
    <row r="67" spans="3:17">
      <c r="C67" t="e">
        <f>'1.火电空间'!A55</f>
        <v>#REF!</v>
      </c>
      <c r="D67" t="e">
        <f>'1.火电空间'!B55</f>
        <v>#REF!</v>
      </c>
      <c r="E67" t="e">
        <f>'1.火电空间'!C55</f>
        <v>#REF!</v>
      </c>
      <c r="F67" t="e">
        <f>'1.火电空间'!D55</f>
        <v>#REF!</v>
      </c>
      <c r="G67" t="e">
        <f>'1.火电空间'!E55</f>
        <v>#REF!</v>
      </c>
      <c r="H67" t="e">
        <f>'1.火电空间'!F55</f>
        <v>#REF!</v>
      </c>
      <c r="I67" t="e">
        <f>'1.火电空间'!G55</f>
        <v>#REF!</v>
      </c>
      <c r="J67" t="e">
        <f>'1.火电空间'!H55</f>
        <v>#REF!</v>
      </c>
    </row>
    <row r="68" spans="3:17">
      <c r="C68" t="e">
        <f>'1.火电空间'!A56</f>
        <v>#REF!</v>
      </c>
      <c r="D68" t="e">
        <f>'1.火电空间'!B56</f>
        <v>#REF!</v>
      </c>
      <c r="E68" t="e">
        <f>'1.火电空间'!C56</f>
        <v>#REF!</v>
      </c>
      <c r="F68" t="e">
        <f>'1.火电空间'!D56</f>
        <v>#REF!</v>
      </c>
      <c r="G68" t="e">
        <f>'1.火电空间'!E56</f>
        <v>#REF!</v>
      </c>
      <c r="H68" t="e">
        <f>'1.火电空间'!F56</f>
        <v>#REF!</v>
      </c>
      <c r="I68" t="e">
        <f>'1.火电空间'!G56</f>
        <v>#REF!</v>
      </c>
      <c r="J68" t="e">
        <f>'1.火电空间'!H56</f>
        <v>#REF!</v>
      </c>
    </row>
    <row r="69" spans="3:17">
      <c r="C69" t="e">
        <f>'1.火电空间'!A57</f>
        <v>#REF!</v>
      </c>
      <c r="D69" t="e">
        <f>'1.火电空间'!B57</f>
        <v>#REF!</v>
      </c>
      <c r="E69" t="e">
        <f>'1.火电空间'!C57</f>
        <v>#REF!</v>
      </c>
      <c r="F69" t="e">
        <f>'1.火电空间'!D57</f>
        <v>#REF!</v>
      </c>
      <c r="G69" t="e">
        <f>'1.火电空间'!E57</f>
        <v>#REF!</v>
      </c>
      <c r="H69" t="e">
        <f>'1.火电空间'!F57</f>
        <v>#REF!</v>
      </c>
      <c r="I69" t="e">
        <f>'1.火电空间'!G57</f>
        <v>#REF!</v>
      </c>
      <c r="J69" t="e">
        <f>'1.火电空间'!H57</f>
        <v>#REF!</v>
      </c>
    </row>
    <row r="70" spans="3:17">
      <c r="C70" t="e">
        <f>'1.火电空间'!A58</f>
        <v>#REF!</v>
      </c>
      <c r="D70" t="e">
        <f>'1.火电空间'!B58</f>
        <v>#REF!</v>
      </c>
      <c r="E70" t="e">
        <f>'1.火电空间'!C58</f>
        <v>#REF!</v>
      </c>
      <c r="F70" t="e">
        <f>'1.火电空间'!D58</f>
        <v>#REF!</v>
      </c>
      <c r="G70" t="e">
        <f>'1.火电空间'!E58</f>
        <v>#REF!</v>
      </c>
      <c r="H70" t="e">
        <f>'1.火电空间'!F58</f>
        <v>#REF!</v>
      </c>
      <c r="I70" t="e">
        <f>'1.火电空间'!G58</f>
        <v>#REF!</v>
      </c>
      <c r="J70" t="e">
        <f>'1.火电空间'!H58</f>
        <v>#REF!</v>
      </c>
    </row>
    <row r="71" spans="3:17">
      <c r="C71" t="e">
        <f>'1.火电空间'!A59</f>
        <v>#REF!</v>
      </c>
      <c r="D71" t="e">
        <f>'1.火电空间'!B59</f>
        <v>#REF!</v>
      </c>
      <c r="E71" t="e">
        <f>'1.火电空间'!C59</f>
        <v>#REF!</v>
      </c>
      <c r="F71" t="e">
        <f>'1.火电空间'!D59</f>
        <v>#REF!</v>
      </c>
      <c r="G71" t="e">
        <f>'1.火电空间'!E59</f>
        <v>#REF!</v>
      </c>
      <c r="H71" t="e">
        <f>'1.火电空间'!F59</f>
        <v>#REF!</v>
      </c>
      <c r="I71" t="e">
        <f>'1.火电空间'!G59</f>
        <v>#REF!</v>
      </c>
      <c r="J71" t="e">
        <f>'1.火电空间'!H59</f>
        <v>#REF!</v>
      </c>
    </row>
    <row r="72" spans="3:17">
      <c r="C72" t="e">
        <f>'1.火电空间'!A60</f>
        <v>#REF!</v>
      </c>
      <c r="D72" t="e">
        <f>'1.火电空间'!B60</f>
        <v>#REF!</v>
      </c>
      <c r="E72" t="e">
        <f>'1.火电空间'!C60</f>
        <v>#REF!</v>
      </c>
      <c r="F72" t="e">
        <f>'1.火电空间'!D60</f>
        <v>#REF!</v>
      </c>
      <c r="G72" t="e">
        <f>'1.火电空间'!E60</f>
        <v>#REF!</v>
      </c>
      <c r="H72" t="e">
        <f>'1.火电空间'!F60</f>
        <v>#REF!</v>
      </c>
      <c r="I72" t="e">
        <f>'1.火电空间'!G60</f>
        <v>#REF!</v>
      </c>
      <c r="J72" t="e">
        <f>'1.火电空间'!H60</f>
        <v>#REF!</v>
      </c>
    </row>
    <row r="73" spans="3:17">
      <c r="C73">
        <f>'1.火电空间'!A61</f>
        <v>0</v>
      </c>
      <c r="D73">
        <f>'1.火电空间'!B61</f>
        <v>0</v>
      </c>
      <c r="E73">
        <f>'1.火电空间'!C61</f>
        <v>0</v>
      </c>
      <c r="F73">
        <f>'1.火电空间'!D61</f>
        <v>0</v>
      </c>
      <c r="G73">
        <f>'1.火电空间'!E61</f>
        <v>0</v>
      </c>
      <c r="H73">
        <f>'1.火电空间'!F61</f>
        <v>0</v>
      </c>
      <c r="I73">
        <f>'1.火电空间'!G61</f>
        <v>0</v>
      </c>
      <c r="J73">
        <f>'1.火电空间'!H61</f>
        <v>0</v>
      </c>
    </row>
    <row r="74" spans="3:17">
      <c r="C74">
        <f>'1.火电空间'!A62</f>
        <v>0</v>
      </c>
      <c r="D74">
        <f>'1.火电空间'!B62</f>
        <v>0</v>
      </c>
      <c r="E74">
        <f>'1.火电空间'!C62</f>
        <v>0</v>
      </c>
      <c r="F74">
        <f>'1.火电空间'!D62</f>
        <v>0</v>
      </c>
      <c r="G74">
        <f>'1.火电空间'!E62</f>
        <v>0</v>
      </c>
      <c r="H74">
        <f>'1.火电空间'!F62</f>
        <v>0</v>
      </c>
      <c r="I74">
        <f>'1.火电空间'!G62</f>
        <v>0</v>
      </c>
      <c r="J74">
        <f>'1.火电空间'!H62</f>
        <v>0</v>
      </c>
    </row>
    <row r="77" spans="3:17">
      <c r="C77" t="str">
        <f>'0.输入区'!A7</f>
        <v>名称</v>
      </c>
      <c r="D77" t="str">
        <f>'0.输入区'!B7</f>
        <v>节点</v>
      </c>
      <c r="E77" t="str">
        <f>'0.输入区'!C7</f>
        <v>机组类型</v>
      </c>
      <c r="F77" t="str">
        <f>'0.输入区'!D7</f>
        <v>装机容量(MW)</v>
      </c>
      <c r="G77" t="str">
        <f>'0.输入区'!E7</f>
        <v>数量</v>
      </c>
      <c r="H77" t="str">
        <f>'0.输入区'!F7</f>
        <v>总装机容量(MW)</v>
      </c>
      <c r="I77" t="str">
        <f>'0.输入区'!G7</f>
        <v>空载成本(元/小时)</v>
      </c>
      <c r="J77" t="str">
        <f>'0.输入区'!H7</f>
        <v>最大出力系数</v>
      </c>
      <c r="K77" t="str">
        <f>'0.输入区'!I7</f>
        <v>最小出力系数</v>
      </c>
      <c r="L77" t="str">
        <f>'0.输入区'!J7</f>
        <v>气耗(m³/MWh)</v>
      </c>
      <c r="M77" t="str">
        <f>'0.输入区'!K7</f>
        <v>核定煤耗二次系数</v>
      </c>
      <c r="N77" t="str">
        <f>'0.输入区'!L7</f>
        <v>核定煤耗一次系数</v>
      </c>
      <c r="O77" t="str">
        <f>'0.输入区'!M7</f>
        <v>核定煤耗常量项</v>
      </c>
      <c r="P77" t="str">
        <f>'0.输入区'!N7</f>
        <v>核定二氧化碳单位排放成本(元/MWh)</v>
      </c>
      <c r="Q77" t="str">
        <f>'0.输入区'!O7</f>
        <v>核定排污单位排放成本(元/MWh)</v>
      </c>
    </row>
    <row r="78" spans="3:17">
      <c r="C78" t="str">
        <f>'0.输入区'!A8</f>
        <v>G1</v>
      </c>
      <c r="D78">
        <f>'0.输入区'!B8</f>
        <v>1</v>
      </c>
      <c r="E78" t="str">
        <f>'0.输入区'!C8</f>
        <v>燃煤</v>
      </c>
      <c r="F78">
        <f>'0.输入区'!D8</f>
        <v>600</v>
      </c>
      <c r="G78">
        <f>'0.输入区'!E8</f>
        <v>15</v>
      </c>
      <c r="H78">
        <f>'0.输入区'!F8</f>
        <v>9000</v>
      </c>
      <c r="I78">
        <f>'0.输入区'!G8</f>
        <v>3600</v>
      </c>
      <c r="J78">
        <f>'0.输入区'!H8</f>
        <v>1</v>
      </c>
      <c r="K78">
        <f>'0.输入区'!I8</f>
        <v>0.5</v>
      </c>
      <c r="L78" t="str">
        <f>'0.输入区'!J8</f>
        <v>-</v>
      </c>
      <c r="M78">
        <f>'0.输入区'!K8</f>
        <v>1.27E-4</v>
      </c>
      <c r="N78">
        <f>'0.输入区'!L8</f>
        <v>0.2266</v>
      </c>
      <c r="O78">
        <f>'0.输入区'!M8</f>
        <v>0</v>
      </c>
      <c r="P78">
        <f>'0.输入区'!N8</f>
        <v>30</v>
      </c>
      <c r="Q78">
        <f>'0.输入区'!O8</f>
        <v>20</v>
      </c>
    </row>
    <row r="79" spans="3:17">
      <c r="C79" t="str">
        <f>'0.输入区'!A9</f>
        <v>G2</v>
      </c>
      <c r="D79">
        <f>'0.输入区'!B9</f>
        <v>3</v>
      </c>
      <c r="E79" t="str">
        <f>'0.输入区'!C9</f>
        <v>燃煤</v>
      </c>
      <c r="F79">
        <f>'0.输入区'!D9</f>
        <v>300</v>
      </c>
      <c r="G79">
        <f>'0.输入区'!E9</f>
        <v>15</v>
      </c>
      <c r="H79">
        <f>'0.输入区'!F9</f>
        <v>4500</v>
      </c>
      <c r="I79">
        <f>'0.输入区'!G9</f>
        <v>2500</v>
      </c>
      <c r="J79">
        <f>'0.输入区'!H9</f>
        <v>1</v>
      </c>
      <c r="K79">
        <f>'0.输入区'!I9</f>
        <v>0.5</v>
      </c>
      <c r="L79" t="str">
        <f>'0.输入区'!J9</f>
        <v>-</v>
      </c>
      <c r="M79">
        <f>'0.输入区'!K9</f>
        <v>1.7100000000000001E-4</v>
      </c>
      <c r="N79">
        <f>'0.输入区'!L9</f>
        <v>0.2873</v>
      </c>
      <c r="O79">
        <f>'0.输入区'!M9</f>
        <v>0</v>
      </c>
      <c r="P79">
        <f>'0.输入区'!N9</f>
        <v>31</v>
      </c>
      <c r="Q79">
        <f>'0.输入区'!O9</f>
        <v>20</v>
      </c>
    </row>
    <row r="80" spans="3:17">
      <c r="C80" t="str">
        <f>'0.输入区'!A10</f>
        <v>G3</v>
      </c>
      <c r="D80">
        <f>'0.输入区'!B10</f>
        <v>4</v>
      </c>
      <c r="E80" t="str">
        <f>'0.输入区'!C10</f>
        <v>风电</v>
      </c>
      <c r="F80">
        <f>'0.输入区'!D10</f>
        <v>200</v>
      </c>
      <c r="G80">
        <f>'0.输入区'!E10</f>
        <v>15</v>
      </c>
      <c r="H80">
        <f>'0.输入区'!F10</f>
        <v>3000</v>
      </c>
      <c r="I80">
        <f>'0.输入区'!G10</f>
        <v>0</v>
      </c>
      <c r="J80">
        <f>'0.输入区'!H10</f>
        <v>1</v>
      </c>
      <c r="K80">
        <f>'0.输入区'!I10</f>
        <v>0</v>
      </c>
      <c r="L80" t="str">
        <f>'0.输入区'!J10</f>
        <v>-</v>
      </c>
      <c r="M80">
        <f>'0.输入区'!K10</f>
        <v>0</v>
      </c>
      <c r="N80">
        <f>'0.输入区'!L10</f>
        <v>0</v>
      </c>
      <c r="O80">
        <f>'0.输入区'!M10</f>
        <v>0</v>
      </c>
      <c r="P80">
        <f>'0.输入区'!N10</f>
        <v>0</v>
      </c>
      <c r="Q80">
        <f>'0.输入区'!O10</f>
        <v>0</v>
      </c>
    </row>
    <row r="81" spans="3:17">
      <c r="C81">
        <f>'0.输入区'!A11</f>
        <v>0</v>
      </c>
      <c r="D81">
        <f>'0.输入区'!B11</f>
        <v>0</v>
      </c>
      <c r="E81">
        <f>'0.输入区'!C11</f>
        <v>0</v>
      </c>
      <c r="F81">
        <f>'0.输入区'!D11</f>
        <v>0</v>
      </c>
      <c r="G81">
        <f>'0.输入区'!E11</f>
        <v>0</v>
      </c>
      <c r="H81">
        <f>'0.输入区'!F11</f>
        <v>0</v>
      </c>
      <c r="I81">
        <f>'0.输入区'!G11</f>
        <v>0</v>
      </c>
      <c r="J81">
        <f>'0.输入区'!H11</f>
        <v>0</v>
      </c>
      <c r="K81">
        <f>'0.输入区'!I11</f>
        <v>0</v>
      </c>
      <c r="L81">
        <f>'0.输入区'!J11</f>
        <v>0</v>
      </c>
      <c r="M81">
        <f>'0.输入区'!K11</f>
        <v>0</v>
      </c>
      <c r="N81">
        <f>'0.输入区'!L11</f>
        <v>0</v>
      </c>
      <c r="O81">
        <f>'0.输入区'!M11</f>
        <v>0</v>
      </c>
      <c r="P81">
        <f>'0.输入区'!N11</f>
        <v>0</v>
      </c>
      <c r="Q81">
        <f>'0.输入区'!O11</f>
        <v>0</v>
      </c>
    </row>
    <row r="82" spans="3:17">
      <c r="C82">
        <f>'0.输入区'!A12</f>
        <v>0</v>
      </c>
      <c r="D82">
        <f>'0.输入区'!B12</f>
        <v>0</v>
      </c>
      <c r="E82">
        <f>'0.输入区'!C12</f>
        <v>0</v>
      </c>
      <c r="F82">
        <f>'0.输入区'!D12</f>
        <v>0</v>
      </c>
      <c r="G82">
        <f>'0.输入区'!E12</f>
        <v>0</v>
      </c>
      <c r="H82">
        <f>'0.输入区'!F12</f>
        <v>0</v>
      </c>
      <c r="I82">
        <f>'0.输入区'!G12</f>
        <v>0</v>
      </c>
      <c r="J82">
        <f>'0.输入区'!H12</f>
        <v>0</v>
      </c>
      <c r="K82">
        <f>'0.输入区'!I12</f>
        <v>0</v>
      </c>
      <c r="L82">
        <f>'0.输入区'!J12</f>
        <v>0</v>
      </c>
      <c r="M82">
        <f>'0.输入区'!K12</f>
        <v>0</v>
      </c>
      <c r="N82">
        <f>'0.输入区'!L12</f>
        <v>0</v>
      </c>
      <c r="O82">
        <f>'0.输入区'!M12</f>
        <v>0</v>
      </c>
      <c r="P82">
        <f>'0.输入区'!N12</f>
        <v>0</v>
      </c>
      <c r="Q82">
        <f>'0.输入区'!O12</f>
        <v>0</v>
      </c>
    </row>
    <row r="83" spans="3:17">
      <c r="C83">
        <f>'0.输入区'!A13</f>
        <v>0</v>
      </c>
      <c r="D83">
        <f>'0.输入区'!B13</f>
        <v>0</v>
      </c>
      <c r="E83">
        <f>'0.输入区'!C13</f>
        <v>0</v>
      </c>
      <c r="F83">
        <f>'0.输入区'!D13</f>
        <v>0</v>
      </c>
      <c r="G83">
        <f>'0.输入区'!E13</f>
        <v>0</v>
      </c>
      <c r="H83">
        <f>'0.输入区'!F13</f>
        <v>0</v>
      </c>
      <c r="I83">
        <f>'0.输入区'!G13</f>
        <v>0</v>
      </c>
      <c r="J83">
        <f>'0.输入区'!H13</f>
        <v>0</v>
      </c>
      <c r="K83">
        <f>'0.输入区'!I13</f>
        <v>0</v>
      </c>
      <c r="L83">
        <f>'0.输入区'!J13</f>
        <v>0</v>
      </c>
      <c r="M83">
        <f>'0.输入区'!K13</f>
        <v>0</v>
      </c>
      <c r="N83">
        <f>'0.输入区'!L13</f>
        <v>0</v>
      </c>
      <c r="O83">
        <f>'0.输入区'!M13</f>
        <v>0</v>
      </c>
      <c r="P83">
        <f>'0.输入区'!N13</f>
        <v>0</v>
      </c>
      <c r="Q83">
        <f>'0.输入区'!O13</f>
        <v>0</v>
      </c>
    </row>
  </sheetData>
  <mergeCells count="2">
    <mergeCell ref="C29:V29"/>
    <mergeCell ref="X31:AP31"/>
  </mergeCells>
  <phoneticPr fontId="2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J248"/>
  <sheetViews>
    <sheetView topLeftCell="A115" zoomScale="125" zoomScaleNormal="125" workbookViewId="0">
      <selection activeCell="C145" sqref="C145"/>
    </sheetView>
  </sheetViews>
  <sheetFormatPr baseColWidth="10" defaultColWidth="9" defaultRowHeight="15"/>
  <cols>
    <col min="2" max="2" width="15.83203125" customWidth="1"/>
    <col min="3" max="3" width="14.33203125" customWidth="1"/>
    <col min="4" max="4" width="19.6640625" customWidth="1"/>
    <col min="20" max="20" width="9.33203125" customWidth="1"/>
    <col min="21" max="21" width="11.33203125" customWidth="1"/>
    <col min="22" max="33" width="9.33203125" customWidth="1"/>
    <col min="34" max="34" width="12" customWidth="1"/>
    <col min="35" max="49" width="9.33203125" customWidth="1"/>
  </cols>
  <sheetData>
    <row r="1" spans="3:49">
      <c r="S1" s="132" t="s">
        <v>225</v>
      </c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</row>
    <row r="2" spans="3:49"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  <c r="K2" t="s">
        <v>81</v>
      </c>
      <c r="L2" t="s">
        <v>82</v>
      </c>
      <c r="M2" t="s">
        <v>83</v>
      </c>
      <c r="N2" t="s">
        <v>84</v>
      </c>
      <c r="O2" t="s">
        <v>85</v>
      </c>
      <c r="P2" t="s">
        <v>86</v>
      </c>
      <c r="Q2" t="s">
        <v>87</v>
      </c>
      <c r="R2" t="s">
        <v>88</v>
      </c>
      <c r="S2" t="s">
        <v>89</v>
      </c>
      <c r="T2" t="s">
        <v>90</v>
      </c>
      <c r="U2" t="s">
        <v>91</v>
      </c>
      <c r="V2" t="s">
        <v>92</v>
      </c>
      <c r="W2" t="s">
        <v>93</v>
      </c>
      <c r="X2" t="s">
        <v>94</v>
      </c>
      <c r="Y2" t="s">
        <v>95</v>
      </c>
      <c r="Z2" t="s">
        <v>96</v>
      </c>
      <c r="AA2" t="s">
        <v>97</v>
      </c>
      <c r="AB2" t="s">
        <v>98</v>
      </c>
      <c r="AC2" t="s">
        <v>99</v>
      </c>
      <c r="AD2" t="s">
        <v>100</v>
      </c>
      <c r="AE2" t="s">
        <v>101</v>
      </c>
      <c r="AF2" t="s">
        <v>102</v>
      </c>
      <c r="AG2" t="s">
        <v>103</v>
      </c>
    </row>
    <row r="3" spans="3:49">
      <c r="C3" t="s">
        <v>104</v>
      </c>
      <c r="D3" s="95">
        <v>0</v>
      </c>
      <c r="E3" s="95">
        <v>-0.66981132075471606</v>
      </c>
      <c r="F3" s="95">
        <v>-0.54290606325119095</v>
      </c>
      <c r="G3" s="95">
        <v>-0.193916605116497</v>
      </c>
      <c r="H3" s="95">
        <v>-3.4378567112066001E-2</v>
      </c>
    </row>
    <row r="4" spans="3:49">
      <c r="C4" t="s">
        <v>105</v>
      </c>
      <c r="D4" s="95">
        <v>0</v>
      </c>
      <c r="E4" s="95">
        <v>0.330188679245282</v>
      </c>
      <c r="F4" s="95">
        <v>-0.54290606325119095</v>
      </c>
      <c r="G4" s="95">
        <v>-0.193916605116497</v>
      </c>
      <c r="H4" s="95">
        <v>-3.4378567112066001E-2</v>
      </c>
    </row>
    <row r="5" spans="3:49">
      <c r="C5" t="s">
        <v>106</v>
      </c>
      <c r="D5" s="95">
        <v>0</v>
      </c>
      <c r="E5" s="95">
        <v>0.330188679245283</v>
      </c>
      <c r="F5" s="95">
        <v>0.45709393674880799</v>
      </c>
      <c r="G5" s="95">
        <v>-0.193916605116497</v>
      </c>
      <c r="H5" s="95">
        <v>-3.4378567112066001E-2</v>
      </c>
    </row>
    <row r="6" spans="3:49">
      <c r="C6" t="s">
        <v>107</v>
      </c>
      <c r="D6" s="95">
        <v>0</v>
      </c>
      <c r="E6" s="95">
        <v>-0.15094339622641501</v>
      </c>
      <c r="F6" s="95">
        <v>-0.20895722822802601</v>
      </c>
      <c r="G6" s="95">
        <v>-0.36849526623245799</v>
      </c>
      <c r="H6" s="95">
        <v>0.111956517897846</v>
      </c>
    </row>
    <row r="7" spans="3:49">
      <c r="C7" t="s">
        <v>108</v>
      </c>
      <c r="D7" s="95">
        <v>0</v>
      </c>
      <c r="E7" s="95">
        <v>0.15094339622641501</v>
      </c>
      <c r="F7" s="95">
        <v>0.20895722822802601</v>
      </c>
      <c r="G7" s="95">
        <v>0.36849526623245799</v>
      </c>
      <c r="H7" s="95">
        <v>0.888043482102153</v>
      </c>
    </row>
    <row r="8" spans="3:49">
      <c r="C8" t="s">
        <v>109</v>
      </c>
      <c r="D8" s="95">
        <v>0</v>
      </c>
      <c r="E8" s="95">
        <v>-0.179245283018867</v>
      </c>
      <c r="F8" s="95">
        <v>-0.24813670852078101</v>
      </c>
      <c r="G8" s="95">
        <v>-0.43758812865104402</v>
      </c>
      <c r="H8" s="95">
        <v>-7.75779507857806E-2</v>
      </c>
    </row>
    <row r="9" spans="3:49">
      <c r="C9" t="s">
        <v>110</v>
      </c>
    </row>
    <row r="10" spans="3:49">
      <c r="C10" t="s">
        <v>111</v>
      </c>
    </row>
    <row r="11" spans="3:49">
      <c r="C11" t="s">
        <v>112</v>
      </c>
    </row>
    <row r="12" spans="3:49">
      <c r="C12" t="s">
        <v>113</v>
      </c>
    </row>
    <row r="13" spans="3:49">
      <c r="C13" t="s">
        <v>114</v>
      </c>
    </row>
    <row r="14" spans="3:49">
      <c r="C14" t="s">
        <v>115</v>
      </c>
    </row>
    <row r="15" spans="3:49">
      <c r="C15" t="s">
        <v>116</v>
      </c>
    </row>
    <row r="16" spans="3:49">
      <c r="C16" t="s">
        <v>117</v>
      </c>
    </row>
    <row r="17" spans="3:3">
      <c r="C17" t="s">
        <v>118</v>
      </c>
    </row>
    <row r="18" spans="3:3">
      <c r="C18" t="s">
        <v>119</v>
      </c>
    </row>
    <row r="19" spans="3:3">
      <c r="C19" t="s">
        <v>120</v>
      </c>
    </row>
    <row r="20" spans="3:3">
      <c r="C20" t="s">
        <v>121</v>
      </c>
    </row>
    <row r="21" spans="3:3">
      <c r="C21" t="s">
        <v>122</v>
      </c>
    </row>
    <row r="22" spans="3:3">
      <c r="C22" t="s">
        <v>123</v>
      </c>
    </row>
    <row r="23" spans="3:3">
      <c r="C23" t="s">
        <v>124</v>
      </c>
    </row>
    <row r="24" spans="3:3">
      <c r="C24" t="s">
        <v>125</v>
      </c>
    </row>
    <row r="25" spans="3:3">
      <c r="C25" t="s">
        <v>126</v>
      </c>
    </row>
    <row r="26" spans="3:3">
      <c r="C26" t="s">
        <v>127</v>
      </c>
    </row>
    <row r="27" spans="3:3">
      <c r="C27" t="s">
        <v>128</v>
      </c>
    </row>
    <row r="28" spans="3:3">
      <c r="C28" t="s">
        <v>129</v>
      </c>
    </row>
    <row r="29" spans="3:3">
      <c r="C29" t="s">
        <v>130</v>
      </c>
    </row>
    <row r="30" spans="3:3">
      <c r="C30" t="s">
        <v>131</v>
      </c>
    </row>
    <row r="31" spans="3:3">
      <c r="C31" t="s">
        <v>132</v>
      </c>
    </row>
    <row r="32" spans="3:3">
      <c r="C32" t="s">
        <v>133</v>
      </c>
    </row>
    <row r="33" spans="3:3">
      <c r="C33" t="s">
        <v>134</v>
      </c>
    </row>
    <row r="34" spans="3:3">
      <c r="C34" t="s">
        <v>135</v>
      </c>
    </row>
    <row r="35" spans="3:3">
      <c r="C35" t="s">
        <v>136</v>
      </c>
    </row>
    <row r="36" spans="3:3">
      <c r="C36" t="s">
        <v>137</v>
      </c>
    </row>
    <row r="37" spans="3:3">
      <c r="C37" t="s">
        <v>138</v>
      </c>
    </row>
    <row r="38" spans="3:3" s="2" customFormat="1" ht="18">
      <c r="C38" s="2" t="s">
        <v>139</v>
      </c>
    </row>
    <row r="39" spans="3:3">
      <c r="C39" t="s">
        <v>140</v>
      </c>
    </row>
    <row r="40" spans="3:3">
      <c r="C40" t="s">
        <v>141</v>
      </c>
    </row>
    <row r="41" spans="3:3">
      <c r="C41" t="s">
        <v>142</v>
      </c>
    </row>
    <row r="42" spans="3:3">
      <c r="C42" t="s">
        <v>143</v>
      </c>
    </row>
    <row r="43" spans="3:3">
      <c r="C43" t="s">
        <v>144</v>
      </c>
    </row>
    <row r="53" spans="2:43">
      <c r="C53" s="10" t="s">
        <v>104</v>
      </c>
      <c r="D53" s="10" t="s">
        <v>105</v>
      </c>
      <c r="E53" s="10" t="s">
        <v>106</v>
      </c>
      <c r="F53" s="10" t="s">
        <v>107</v>
      </c>
      <c r="G53" s="10" t="s">
        <v>108</v>
      </c>
      <c r="H53" s="10" t="s">
        <v>109</v>
      </c>
      <c r="I53" s="10" t="s">
        <v>110</v>
      </c>
      <c r="J53" s="10" t="s">
        <v>111</v>
      </c>
      <c r="K53" s="10" t="s">
        <v>112</v>
      </c>
      <c r="L53" s="10" t="s">
        <v>113</v>
      </c>
      <c r="M53" s="10" t="s">
        <v>114</v>
      </c>
      <c r="N53" s="10" t="s">
        <v>115</v>
      </c>
      <c r="O53" s="10" t="s">
        <v>116</v>
      </c>
      <c r="P53" s="10" t="s">
        <v>117</v>
      </c>
      <c r="Q53" s="10" t="s">
        <v>118</v>
      </c>
      <c r="R53" s="10" t="s">
        <v>119</v>
      </c>
      <c r="S53" s="10" t="s">
        <v>120</v>
      </c>
      <c r="T53" s="10" t="s">
        <v>121</v>
      </c>
      <c r="U53" s="10" t="s">
        <v>122</v>
      </c>
      <c r="V53" s="10" t="s">
        <v>123</v>
      </c>
      <c r="W53" s="12" t="s">
        <v>124</v>
      </c>
      <c r="X53" s="10" t="s">
        <v>125</v>
      </c>
      <c r="Y53" s="10" t="s">
        <v>126</v>
      </c>
      <c r="Z53" s="10" t="s">
        <v>127</v>
      </c>
      <c r="AA53" s="10" t="s">
        <v>128</v>
      </c>
      <c r="AB53" s="10" t="s">
        <v>129</v>
      </c>
      <c r="AC53" s="10" t="s">
        <v>130</v>
      </c>
      <c r="AD53" s="10" t="s">
        <v>131</v>
      </c>
      <c r="AE53" s="10" t="s">
        <v>132</v>
      </c>
      <c r="AF53" s="10" t="s">
        <v>133</v>
      </c>
      <c r="AG53" s="10" t="s">
        <v>134</v>
      </c>
      <c r="AH53" s="10" t="s">
        <v>135</v>
      </c>
      <c r="AI53" s="10" t="s">
        <v>136</v>
      </c>
      <c r="AJ53" s="10" t="s">
        <v>137</v>
      </c>
      <c r="AK53" s="10" t="s">
        <v>138</v>
      </c>
      <c r="AL53" s="10" t="s">
        <v>139</v>
      </c>
      <c r="AM53" s="10" t="s">
        <v>140</v>
      </c>
      <c r="AN53" s="10" t="s">
        <v>141</v>
      </c>
      <c r="AO53" s="10" t="s">
        <v>142</v>
      </c>
      <c r="AP53" s="10" t="s">
        <v>143</v>
      </c>
      <c r="AQ53" s="10" t="s">
        <v>144</v>
      </c>
    </row>
    <row r="54" spans="2:43">
      <c r="B54" s="10" t="s">
        <v>74</v>
      </c>
      <c r="C54" s="95">
        <v>0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</row>
    <row r="55" spans="2:43">
      <c r="B55" s="10" t="s">
        <v>75</v>
      </c>
      <c r="C55" s="95">
        <v>-0.66981132075471606</v>
      </c>
      <c r="D55" s="95">
        <v>0.330188679245282</v>
      </c>
      <c r="E55" s="95">
        <v>0.330188679245283</v>
      </c>
      <c r="F55" s="95">
        <v>-0.15094339622641501</v>
      </c>
      <c r="G55" s="95">
        <v>0.15094339622641501</v>
      </c>
      <c r="H55" s="95">
        <v>-0.179245283018867</v>
      </c>
    </row>
    <row r="56" spans="2:43">
      <c r="B56" s="10" t="s">
        <v>76</v>
      </c>
      <c r="C56" s="95">
        <v>-0.54290606325119095</v>
      </c>
      <c r="D56" s="95">
        <v>-0.54290606325119095</v>
      </c>
      <c r="E56" s="95">
        <v>0.45709393674880799</v>
      </c>
      <c r="F56" s="95">
        <v>-0.20895722822802601</v>
      </c>
      <c r="G56" s="95">
        <v>0.20895722822802601</v>
      </c>
      <c r="H56" s="95">
        <v>-0.24813670852078101</v>
      </c>
    </row>
    <row r="57" spans="2:43">
      <c r="B57" s="10" t="s">
        <v>77</v>
      </c>
      <c r="C57" s="95">
        <v>-0.193916605116497</v>
      </c>
      <c r="D57" s="95">
        <v>-0.193916605116497</v>
      </c>
      <c r="E57" s="95">
        <v>-0.193916605116497</v>
      </c>
      <c r="F57" s="95">
        <v>-0.36849526623245799</v>
      </c>
      <c r="G57" s="95">
        <v>0.36849526623245799</v>
      </c>
      <c r="H57" s="95">
        <v>-0.43758812865104402</v>
      </c>
    </row>
    <row r="58" spans="2:43">
      <c r="B58" s="10" t="s">
        <v>78</v>
      </c>
      <c r="C58" s="95">
        <v>-3.4378567112066001E-2</v>
      </c>
      <c r="D58" s="95">
        <v>-3.4378567112066001E-2</v>
      </c>
      <c r="E58" s="95">
        <v>-3.4378567112066001E-2</v>
      </c>
      <c r="F58" s="95">
        <v>0.111956517897846</v>
      </c>
      <c r="G58" s="95">
        <v>0.888043482102153</v>
      </c>
      <c r="H58" s="95">
        <v>-7.75779507857806E-2</v>
      </c>
    </row>
    <row r="59" spans="2:43">
      <c r="B59" s="10" t="s">
        <v>79</v>
      </c>
    </row>
    <row r="60" spans="2:43">
      <c r="B60" s="10" t="s">
        <v>80</v>
      </c>
    </row>
    <row r="61" spans="2:43">
      <c r="B61" s="10" t="s">
        <v>81</v>
      </c>
    </row>
    <row r="62" spans="2:43">
      <c r="B62" s="10" t="s">
        <v>82</v>
      </c>
    </row>
    <row r="63" spans="2:43">
      <c r="B63" s="10" t="s">
        <v>83</v>
      </c>
    </row>
    <row r="64" spans="2:43">
      <c r="B64" s="10" t="s">
        <v>84</v>
      </c>
    </row>
    <row r="65" spans="2:2">
      <c r="B65" s="10" t="s">
        <v>85</v>
      </c>
    </row>
    <row r="66" spans="2:2">
      <c r="B66" s="10" t="s">
        <v>86</v>
      </c>
    </row>
    <row r="67" spans="2:2">
      <c r="B67" s="10" t="s">
        <v>87</v>
      </c>
    </row>
    <row r="68" spans="2:2">
      <c r="B68" s="10" t="s">
        <v>88</v>
      </c>
    </row>
    <row r="69" spans="2:2">
      <c r="B69" s="10" t="s">
        <v>89</v>
      </c>
    </row>
    <row r="70" spans="2:2">
      <c r="B70" s="10" t="s">
        <v>90</v>
      </c>
    </row>
    <row r="71" spans="2:2">
      <c r="B71" s="10" t="s">
        <v>91</v>
      </c>
    </row>
    <row r="72" spans="2:2">
      <c r="B72" s="10" t="s">
        <v>92</v>
      </c>
    </row>
    <row r="73" spans="2:2">
      <c r="B73" s="10" t="s">
        <v>93</v>
      </c>
    </row>
    <row r="74" spans="2:2">
      <c r="B74" s="10" t="s">
        <v>94</v>
      </c>
    </row>
    <row r="75" spans="2:2">
      <c r="B75" s="10" t="s">
        <v>95</v>
      </c>
    </row>
    <row r="76" spans="2:2">
      <c r="B76" s="10" t="s">
        <v>96</v>
      </c>
    </row>
    <row r="77" spans="2:2">
      <c r="B77" s="10" t="s">
        <v>97</v>
      </c>
    </row>
    <row r="78" spans="2:2">
      <c r="B78" s="10" t="s">
        <v>98</v>
      </c>
    </row>
    <row r="79" spans="2:2">
      <c r="B79" s="10" t="s">
        <v>99</v>
      </c>
    </row>
    <row r="80" spans="2:2">
      <c r="B80" s="10" t="s">
        <v>100</v>
      </c>
    </row>
    <row r="81" spans="2:32">
      <c r="B81" s="10" t="s">
        <v>101</v>
      </c>
    </row>
    <row r="82" spans="2:32">
      <c r="B82" s="10" t="s">
        <v>102</v>
      </c>
    </row>
    <row r="83" spans="2:32">
      <c r="B83" s="10" t="s">
        <v>103</v>
      </c>
    </row>
    <row r="86" spans="2:32">
      <c r="B86" t="str">
        <f>'7. 节点净发电功率'!C2</f>
        <v>时刻</v>
      </c>
      <c r="C86" t="str">
        <f>'7. 节点净发电功率'!D2</f>
        <v>bus 1</v>
      </c>
      <c r="D86" t="str">
        <f>'7. 节点净发电功率'!E2</f>
        <v>bus 2</v>
      </c>
      <c r="E86" t="str">
        <f>'7. 节点净发电功率'!F2</f>
        <v>bus 3</v>
      </c>
      <c r="F86" t="str">
        <f>'7. 节点净发电功率'!G2</f>
        <v>bus 4</v>
      </c>
      <c r="G86" t="str">
        <f>'7. 节点净发电功率'!H2</f>
        <v>bus 5</v>
      </c>
      <c r="H86" t="str">
        <f>'7. 节点净发电功率'!I2</f>
        <v>bus 6</v>
      </c>
      <c r="I86" t="str">
        <f>'7. 节点净发电功率'!J2</f>
        <v>bus 7</v>
      </c>
      <c r="J86" t="str">
        <f>'7. 节点净发电功率'!K2</f>
        <v>bus 8</v>
      </c>
      <c r="K86" t="str">
        <f>'7. 节点净发电功率'!L2</f>
        <v>bus 9</v>
      </c>
      <c r="L86" t="str">
        <f>'7. 节点净发电功率'!M2</f>
        <v>bus 10</v>
      </c>
      <c r="M86" t="str">
        <f>'7. 节点净发电功率'!N2</f>
        <v>bus 11</v>
      </c>
      <c r="N86" t="str">
        <f>'7. 节点净发电功率'!O2</f>
        <v>bus 12</v>
      </c>
      <c r="O86" t="str">
        <f>'7. 节点净发电功率'!P2</f>
        <v>bus 13</v>
      </c>
      <c r="P86" t="str">
        <f>'7. 节点净发电功率'!Q2</f>
        <v>bus 14</v>
      </c>
      <c r="Q86" t="str">
        <f>'7. 节点净发电功率'!R2</f>
        <v>bus 15</v>
      </c>
      <c r="R86" t="str">
        <f>'7. 节点净发电功率'!S2</f>
        <v>bus 16</v>
      </c>
      <c r="S86" t="str">
        <f>'7. 节点净发电功率'!T2</f>
        <v>bus 17</v>
      </c>
      <c r="T86" t="str">
        <f>'7. 节点净发电功率'!U2</f>
        <v>bus 18</v>
      </c>
      <c r="U86" t="str">
        <f>'7. 节点净发电功率'!V2</f>
        <v>bus 19</v>
      </c>
      <c r="V86" t="str">
        <f>'7. 节点净发电功率'!W2</f>
        <v>bus 20</v>
      </c>
      <c r="W86" t="str">
        <f>'7. 节点净发电功率'!X2</f>
        <v>bus 21</v>
      </c>
      <c r="X86" t="str">
        <f>'7. 节点净发电功率'!Y2</f>
        <v>bus 22</v>
      </c>
      <c r="Y86" t="str">
        <f>'7. 节点净发电功率'!Z2</f>
        <v>bus 23</v>
      </c>
      <c r="Z86" t="str">
        <f>'7. 节点净发电功率'!AA2</f>
        <v>bus 24</v>
      </c>
      <c r="AA86" t="str">
        <f>'7. 节点净发电功率'!AB2</f>
        <v>bus 25</v>
      </c>
      <c r="AB86" t="str">
        <f>'7. 节点净发电功率'!AC2</f>
        <v>bus 26</v>
      </c>
      <c r="AC86" t="str">
        <f>'7. 节点净发电功率'!AD2</f>
        <v>bus 27</v>
      </c>
      <c r="AD86" t="str">
        <f>'7. 节点净发电功率'!AE2</f>
        <v>bus 28</v>
      </c>
      <c r="AE86" t="str">
        <f>'7. 节点净发电功率'!AF2</f>
        <v>bus 29</v>
      </c>
      <c r="AF86" t="str">
        <f>'7. 节点净发电功率'!AG2</f>
        <v>bus 30</v>
      </c>
    </row>
    <row r="87" spans="2:32">
      <c r="B87">
        <f>'7. 节点净发电功率'!C3</f>
        <v>1</v>
      </c>
      <c r="C87">
        <f>'7. 节点净发电功率'!D3</f>
        <v>5658</v>
      </c>
      <c r="D87">
        <f>'7. 节点净发电功率'!E3</f>
        <v>-3517.5</v>
      </c>
      <c r="E87">
        <f>'7. 节点净发电功率'!F3</f>
        <v>-1267.5</v>
      </c>
      <c r="F87">
        <f>'7. 节点净发电功率'!G3</f>
        <v>1059</v>
      </c>
      <c r="G87">
        <f>'7. 节点净发电功率'!H3</f>
        <v>-1932</v>
      </c>
      <c r="H87">
        <f>'7. 节点净发电功率'!I3</f>
        <v>0</v>
      </c>
      <c r="I87">
        <f>'7. 节点净发电功率'!J3</f>
        <v>0</v>
      </c>
      <c r="J87">
        <f>'7. 节点净发电功率'!K3</f>
        <v>0</v>
      </c>
      <c r="K87">
        <f>'7. 节点净发电功率'!L3</f>
        <v>0</v>
      </c>
      <c r="L87">
        <f>'7. 节点净发电功率'!M3</f>
        <v>0</v>
      </c>
      <c r="M87">
        <f>'7. 节点净发电功率'!N3</f>
        <v>0</v>
      </c>
      <c r="N87">
        <f>'7. 节点净发电功率'!O3</f>
        <v>0</v>
      </c>
      <c r="O87">
        <f>'7. 节点净发电功率'!P3</f>
        <v>0</v>
      </c>
      <c r="P87">
        <f>'7. 节点净发电功率'!Q3</f>
        <v>0</v>
      </c>
      <c r="Q87">
        <f>'7. 节点净发电功率'!R3</f>
        <v>0</v>
      </c>
      <c r="R87">
        <f>'7. 节点净发电功率'!S3</f>
        <v>0</v>
      </c>
      <c r="S87">
        <f>'7. 节点净发电功率'!T3</f>
        <v>0</v>
      </c>
      <c r="T87">
        <f>'7. 节点净发电功率'!U3</f>
        <v>0</v>
      </c>
      <c r="U87">
        <f>'7. 节点净发电功率'!V3</f>
        <v>0</v>
      </c>
      <c r="V87">
        <f>'7. 节点净发电功率'!W3</f>
        <v>0</v>
      </c>
      <c r="W87">
        <f>'7. 节点净发电功率'!X3</f>
        <v>0</v>
      </c>
      <c r="X87">
        <f>'7. 节点净发电功率'!Y3</f>
        <v>0</v>
      </c>
      <c r="Y87">
        <f>'7. 节点净发电功率'!Z3</f>
        <v>0</v>
      </c>
      <c r="Z87">
        <f>'7. 节点净发电功率'!AA3</f>
        <v>0</v>
      </c>
      <c r="AA87">
        <f>'7. 节点净发电功率'!AB3</f>
        <v>0</v>
      </c>
      <c r="AB87">
        <f>'7. 节点净发电功率'!AC3</f>
        <v>0</v>
      </c>
      <c r="AC87">
        <f>'7. 节点净发电功率'!AD3</f>
        <v>0</v>
      </c>
      <c r="AD87">
        <f>'7. 节点净发电功率'!AE3</f>
        <v>0</v>
      </c>
      <c r="AE87">
        <f>'7. 节点净发电功率'!AF3</f>
        <v>0</v>
      </c>
      <c r="AF87">
        <f>'7. 节点净发电功率'!AG3</f>
        <v>0</v>
      </c>
    </row>
    <row r="88" spans="2:32">
      <c r="B88">
        <f>'7. 节点净发电功率'!C4</f>
        <v>2</v>
      </c>
      <c r="C88">
        <f>'7. 节点净发电功率'!D4</f>
        <v>5707.5</v>
      </c>
      <c r="D88">
        <f>'7. 节点净发电功率'!E4</f>
        <v>-3533.25</v>
      </c>
      <c r="E88">
        <f>'7. 节点净发电功率'!F4</f>
        <v>-1283.25</v>
      </c>
      <c r="F88">
        <f>'7. 节点净发电功率'!G4</f>
        <v>1032</v>
      </c>
      <c r="G88">
        <f>'7. 节点净发电功率'!H4</f>
        <v>-1923</v>
      </c>
      <c r="H88">
        <f>'7. 节点净发电功率'!I4</f>
        <v>0</v>
      </c>
      <c r="I88">
        <f>'7. 节点净发电功率'!J4</f>
        <v>0</v>
      </c>
      <c r="J88">
        <f>'7. 节点净发电功率'!K4</f>
        <v>0</v>
      </c>
      <c r="K88">
        <f>'7. 节点净发电功率'!L4</f>
        <v>0</v>
      </c>
      <c r="L88">
        <f>'7. 节点净发电功率'!M4</f>
        <v>0</v>
      </c>
      <c r="M88">
        <f>'7. 节点净发电功率'!N4</f>
        <v>0</v>
      </c>
      <c r="N88">
        <f>'7. 节点净发电功率'!O4</f>
        <v>0</v>
      </c>
      <c r="O88">
        <f>'7. 节点净发电功率'!P4</f>
        <v>0</v>
      </c>
      <c r="P88">
        <f>'7. 节点净发电功率'!Q4</f>
        <v>0</v>
      </c>
      <c r="Q88">
        <f>'7. 节点净发电功率'!R4</f>
        <v>0</v>
      </c>
      <c r="R88">
        <f>'7. 节点净发电功率'!S4</f>
        <v>0</v>
      </c>
      <c r="S88">
        <f>'7. 节点净发电功率'!T4</f>
        <v>0</v>
      </c>
      <c r="T88">
        <f>'7. 节点净发电功率'!U4</f>
        <v>0</v>
      </c>
      <c r="U88">
        <f>'7. 节点净发电功率'!V4</f>
        <v>0</v>
      </c>
      <c r="V88">
        <f>'7. 节点净发电功率'!W4</f>
        <v>0</v>
      </c>
      <c r="W88">
        <f>'7. 节点净发电功率'!X4</f>
        <v>0</v>
      </c>
      <c r="X88">
        <f>'7. 节点净发电功率'!Y4</f>
        <v>0</v>
      </c>
      <c r="Y88">
        <f>'7. 节点净发电功率'!Z4</f>
        <v>0</v>
      </c>
      <c r="Z88">
        <f>'7. 节点净发电功率'!AA4</f>
        <v>0</v>
      </c>
      <c r="AA88">
        <f>'7. 节点净发电功率'!AB4</f>
        <v>0</v>
      </c>
      <c r="AB88">
        <f>'7. 节点净发电功率'!AC4</f>
        <v>0</v>
      </c>
      <c r="AC88">
        <f>'7. 节点净发电功率'!AD4</f>
        <v>0</v>
      </c>
      <c r="AD88">
        <f>'7. 节点净发电功率'!AE4</f>
        <v>0</v>
      </c>
      <c r="AE88">
        <f>'7. 节点净发电功率'!AF4</f>
        <v>0</v>
      </c>
      <c r="AF88">
        <f>'7. 节点净发电功率'!AG4</f>
        <v>0</v>
      </c>
    </row>
    <row r="89" spans="2:32">
      <c r="B89">
        <f>'7. 节点净发电功率'!C5</f>
        <v>3</v>
      </c>
      <c r="C89">
        <f>'7. 节点净发电功率'!D5</f>
        <v>5749.5</v>
      </c>
      <c r="D89">
        <f>'7. 节点净发电功率'!E5</f>
        <v>-3543.75</v>
      </c>
      <c r="E89">
        <f>'7. 节点净发电功率'!F5</f>
        <v>-1293.75</v>
      </c>
      <c r="F89">
        <f>'7. 节点净发电功率'!G5</f>
        <v>999</v>
      </c>
      <c r="G89">
        <f>'7. 节点净发电功率'!H5</f>
        <v>-1911</v>
      </c>
      <c r="H89">
        <f>'7. 节点净发电功率'!I5</f>
        <v>0</v>
      </c>
      <c r="I89">
        <f>'7. 节点净发电功率'!J5</f>
        <v>0</v>
      </c>
      <c r="J89">
        <f>'7. 节点净发电功率'!K5</f>
        <v>0</v>
      </c>
      <c r="K89">
        <f>'7. 节点净发电功率'!L5</f>
        <v>0</v>
      </c>
      <c r="L89">
        <f>'7. 节点净发电功率'!M5</f>
        <v>0</v>
      </c>
      <c r="M89">
        <f>'7. 节点净发电功率'!N5</f>
        <v>0</v>
      </c>
      <c r="N89">
        <f>'7. 节点净发电功率'!O5</f>
        <v>0</v>
      </c>
      <c r="O89">
        <f>'7. 节点净发电功率'!P5</f>
        <v>0</v>
      </c>
      <c r="P89">
        <f>'7. 节点净发电功率'!Q5</f>
        <v>0</v>
      </c>
      <c r="Q89">
        <f>'7. 节点净发电功率'!R5</f>
        <v>0</v>
      </c>
      <c r="R89">
        <f>'7. 节点净发电功率'!S5</f>
        <v>0</v>
      </c>
      <c r="S89">
        <f>'7. 节点净发电功率'!T5</f>
        <v>0</v>
      </c>
      <c r="T89">
        <f>'7. 节点净发电功率'!U5</f>
        <v>0</v>
      </c>
      <c r="U89">
        <f>'7. 节点净发电功率'!V5</f>
        <v>0</v>
      </c>
      <c r="V89">
        <f>'7. 节点净发电功率'!W5</f>
        <v>0</v>
      </c>
      <c r="W89">
        <f>'7. 节点净发电功率'!X5</f>
        <v>0</v>
      </c>
      <c r="X89">
        <f>'7. 节点净发电功率'!Y5</f>
        <v>0</v>
      </c>
      <c r="Y89">
        <f>'7. 节点净发电功率'!Z5</f>
        <v>0</v>
      </c>
      <c r="Z89">
        <f>'7. 节点净发电功率'!AA5</f>
        <v>0</v>
      </c>
      <c r="AA89">
        <f>'7. 节点净发电功率'!AB5</f>
        <v>0</v>
      </c>
      <c r="AB89">
        <f>'7. 节点净发电功率'!AC5</f>
        <v>0</v>
      </c>
      <c r="AC89">
        <f>'7. 节点净发电功率'!AD5</f>
        <v>0</v>
      </c>
      <c r="AD89">
        <f>'7. 节点净发电功率'!AE5</f>
        <v>0</v>
      </c>
      <c r="AE89">
        <f>'7. 节点净发电功率'!AF5</f>
        <v>0</v>
      </c>
      <c r="AF89">
        <f>'7. 节点净发电功率'!AG5</f>
        <v>0</v>
      </c>
    </row>
    <row r="90" spans="2:32">
      <c r="B90">
        <f>'7. 节点净发电功率'!C6</f>
        <v>4</v>
      </c>
      <c r="C90">
        <f>'7. 节点净发电功率'!D6</f>
        <v>5790</v>
      </c>
      <c r="D90">
        <f>'7. 节点净发电功率'!E6</f>
        <v>-3549</v>
      </c>
      <c r="E90">
        <f>'7. 节点净发电功率'!F6</f>
        <v>-1299</v>
      </c>
      <c r="F90">
        <f>'7. 节点净发电功率'!G6</f>
        <v>966</v>
      </c>
      <c r="G90">
        <f>'7. 节点净发电功率'!H6</f>
        <v>-1908</v>
      </c>
      <c r="H90">
        <f>'7. 节点净发电功率'!I6</f>
        <v>0</v>
      </c>
      <c r="I90">
        <f>'7. 节点净发电功率'!J6</f>
        <v>0</v>
      </c>
      <c r="J90">
        <f>'7. 节点净发电功率'!K6</f>
        <v>0</v>
      </c>
      <c r="K90">
        <f>'7. 节点净发电功率'!L6</f>
        <v>0</v>
      </c>
      <c r="L90">
        <f>'7. 节点净发电功率'!M6</f>
        <v>0</v>
      </c>
      <c r="M90">
        <f>'7. 节点净发电功率'!N6</f>
        <v>0</v>
      </c>
      <c r="N90">
        <f>'7. 节点净发电功率'!O6</f>
        <v>0</v>
      </c>
      <c r="O90">
        <f>'7. 节点净发电功率'!P6</f>
        <v>0</v>
      </c>
      <c r="P90">
        <f>'7. 节点净发电功率'!Q6</f>
        <v>0</v>
      </c>
      <c r="Q90">
        <f>'7. 节点净发电功率'!R6</f>
        <v>0</v>
      </c>
      <c r="R90">
        <f>'7. 节点净发电功率'!S6</f>
        <v>0</v>
      </c>
      <c r="S90">
        <f>'7. 节点净发电功率'!T6</f>
        <v>0</v>
      </c>
      <c r="T90">
        <f>'7. 节点净发电功率'!U6</f>
        <v>0</v>
      </c>
      <c r="U90">
        <f>'7. 节点净发电功率'!V6</f>
        <v>0</v>
      </c>
      <c r="V90">
        <f>'7. 节点净发电功率'!W6</f>
        <v>0</v>
      </c>
      <c r="W90">
        <f>'7. 节点净发电功率'!X6</f>
        <v>0</v>
      </c>
      <c r="X90">
        <f>'7. 节点净发电功率'!Y6</f>
        <v>0</v>
      </c>
      <c r="Y90">
        <f>'7. 节点净发电功率'!Z6</f>
        <v>0</v>
      </c>
      <c r="Z90">
        <f>'7. 节点净发电功率'!AA6</f>
        <v>0</v>
      </c>
      <c r="AA90">
        <f>'7. 节点净发电功率'!AB6</f>
        <v>0</v>
      </c>
      <c r="AB90">
        <f>'7. 节点净发电功率'!AC6</f>
        <v>0</v>
      </c>
      <c r="AC90">
        <f>'7. 节点净发电功率'!AD6</f>
        <v>0</v>
      </c>
      <c r="AD90">
        <f>'7. 节点净发电功率'!AE6</f>
        <v>0</v>
      </c>
      <c r="AE90">
        <f>'7. 节点净发电功率'!AF6</f>
        <v>0</v>
      </c>
      <c r="AF90">
        <f>'7. 节点净发电功率'!AG6</f>
        <v>0</v>
      </c>
    </row>
    <row r="91" spans="2:32">
      <c r="B91">
        <f>'7. 节点净发电功率'!C7</f>
        <v>5</v>
      </c>
      <c r="C91">
        <f>'7. 节点净发电功率'!D7</f>
        <v>5842.5</v>
      </c>
      <c r="D91">
        <f>'7. 节点净发电功率'!E7</f>
        <v>-3554.25</v>
      </c>
      <c r="E91">
        <f>'7. 节点净发电功率'!F7</f>
        <v>-1304.25</v>
      </c>
      <c r="F91">
        <f>'7. 节点净发电功率'!G7</f>
        <v>936</v>
      </c>
      <c r="G91">
        <f>'7. 节点净发电功率'!H7</f>
        <v>-1920</v>
      </c>
      <c r="H91">
        <f>'7. 节点净发电功率'!I7</f>
        <v>0</v>
      </c>
      <c r="I91">
        <f>'7. 节点净发电功率'!J7</f>
        <v>0</v>
      </c>
      <c r="J91">
        <f>'7. 节点净发电功率'!K7</f>
        <v>0</v>
      </c>
      <c r="K91">
        <f>'7. 节点净发电功率'!L7</f>
        <v>0</v>
      </c>
      <c r="L91">
        <f>'7. 节点净发电功率'!M7</f>
        <v>0</v>
      </c>
      <c r="M91">
        <f>'7. 节点净发电功率'!N7</f>
        <v>0</v>
      </c>
      <c r="N91">
        <f>'7. 节点净发电功率'!O7</f>
        <v>0</v>
      </c>
      <c r="O91">
        <f>'7. 节点净发电功率'!P7</f>
        <v>0</v>
      </c>
      <c r="P91">
        <f>'7. 节点净发电功率'!Q7</f>
        <v>0</v>
      </c>
      <c r="Q91">
        <f>'7. 节点净发电功率'!R7</f>
        <v>0</v>
      </c>
      <c r="R91">
        <f>'7. 节点净发电功率'!S7</f>
        <v>0</v>
      </c>
      <c r="S91">
        <f>'7. 节点净发电功率'!T7</f>
        <v>0</v>
      </c>
      <c r="T91">
        <f>'7. 节点净发电功率'!U7</f>
        <v>0</v>
      </c>
      <c r="U91">
        <f>'7. 节点净发电功率'!V7</f>
        <v>0</v>
      </c>
      <c r="V91">
        <f>'7. 节点净发电功率'!W7</f>
        <v>0</v>
      </c>
      <c r="W91">
        <f>'7. 节点净发电功率'!X7</f>
        <v>0</v>
      </c>
      <c r="X91">
        <f>'7. 节点净发电功率'!Y7</f>
        <v>0</v>
      </c>
      <c r="Y91">
        <f>'7. 节点净发电功率'!Z7</f>
        <v>0</v>
      </c>
      <c r="Z91">
        <f>'7. 节点净发电功率'!AA7</f>
        <v>0</v>
      </c>
      <c r="AA91">
        <f>'7. 节点净发电功率'!AB7</f>
        <v>0</v>
      </c>
      <c r="AB91">
        <f>'7. 节点净发电功率'!AC7</f>
        <v>0</v>
      </c>
      <c r="AC91">
        <f>'7. 节点净发电功率'!AD7</f>
        <v>0</v>
      </c>
      <c r="AD91">
        <f>'7. 节点净发电功率'!AE7</f>
        <v>0</v>
      </c>
      <c r="AE91">
        <f>'7. 节点净发电功率'!AF7</f>
        <v>0</v>
      </c>
      <c r="AF91">
        <f>'7. 节点净发电功率'!AG7</f>
        <v>0</v>
      </c>
    </row>
    <row r="92" spans="2:32">
      <c r="B92">
        <f>'7. 节点净发电功率'!C8</f>
        <v>6</v>
      </c>
      <c r="C92">
        <f>'7. 节点净发电功率'!D8</f>
        <v>5914.5</v>
      </c>
      <c r="D92">
        <f>'7. 节点净发电功率'!E8</f>
        <v>-3564.75</v>
      </c>
      <c r="E92">
        <f>'7. 节点净发电功率'!F8</f>
        <v>-1314.75</v>
      </c>
      <c r="F92">
        <f>'7. 节点净发电功率'!G8</f>
        <v>915</v>
      </c>
      <c r="G92">
        <f>'7. 节点净发电功率'!H8</f>
        <v>-1950</v>
      </c>
      <c r="H92">
        <f>'7. 节点净发电功率'!I8</f>
        <v>0</v>
      </c>
      <c r="I92">
        <f>'7. 节点净发电功率'!J8</f>
        <v>0</v>
      </c>
      <c r="J92">
        <f>'7. 节点净发电功率'!K8</f>
        <v>0</v>
      </c>
      <c r="K92">
        <f>'7. 节点净发电功率'!L8</f>
        <v>0</v>
      </c>
      <c r="L92">
        <f>'7. 节点净发电功率'!M8</f>
        <v>0</v>
      </c>
      <c r="M92">
        <f>'7. 节点净发电功率'!N8</f>
        <v>0</v>
      </c>
      <c r="N92">
        <f>'7. 节点净发电功率'!O8</f>
        <v>0</v>
      </c>
      <c r="O92">
        <f>'7. 节点净发电功率'!P8</f>
        <v>0</v>
      </c>
      <c r="P92">
        <f>'7. 节点净发电功率'!Q8</f>
        <v>0</v>
      </c>
      <c r="Q92">
        <f>'7. 节点净发电功率'!R8</f>
        <v>0</v>
      </c>
      <c r="R92">
        <f>'7. 节点净发电功率'!S8</f>
        <v>0</v>
      </c>
      <c r="S92">
        <f>'7. 节点净发电功率'!T8</f>
        <v>0</v>
      </c>
      <c r="T92">
        <f>'7. 节点净发电功率'!U8</f>
        <v>0</v>
      </c>
      <c r="U92">
        <f>'7. 节点净发电功率'!V8</f>
        <v>0</v>
      </c>
      <c r="V92">
        <f>'7. 节点净发电功率'!W8</f>
        <v>0</v>
      </c>
      <c r="W92">
        <f>'7. 节点净发电功率'!X8</f>
        <v>0</v>
      </c>
      <c r="X92">
        <f>'7. 节点净发电功率'!Y8</f>
        <v>0</v>
      </c>
      <c r="Y92">
        <f>'7. 节点净发电功率'!Z8</f>
        <v>0</v>
      </c>
      <c r="Z92">
        <f>'7. 节点净发电功率'!AA8</f>
        <v>0</v>
      </c>
      <c r="AA92">
        <f>'7. 节点净发电功率'!AB8</f>
        <v>0</v>
      </c>
      <c r="AB92">
        <f>'7. 节点净发电功率'!AC8</f>
        <v>0</v>
      </c>
      <c r="AC92">
        <f>'7. 节点净发电功率'!AD8</f>
        <v>0</v>
      </c>
      <c r="AD92">
        <f>'7. 节点净发电功率'!AE8</f>
        <v>0</v>
      </c>
      <c r="AE92">
        <f>'7. 节点净发电功率'!AF8</f>
        <v>0</v>
      </c>
      <c r="AF92">
        <f>'7. 节点净发电功率'!AG8</f>
        <v>0</v>
      </c>
    </row>
    <row r="93" spans="2:32">
      <c r="B93">
        <f>'7. 节点净发电功率'!C9</f>
        <v>7</v>
      </c>
      <c r="C93">
        <f>'7. 节点净发电功率'!D9</f>
        <v>5928</v>
      </c>
      <c r="D93">
        <f>'7. 节点净发电功率'!E9</f>
        <v>-3559.5</v>
      </c>
      <c r="E93">
        <f>'7. 节点净发电功率'!F9</f>
        <v>-1309.5</v>
      </c>
      <c r="F93">
        <f>'7. 节点净发电功率'!G9</f>
        <v>924</v>
      </c>
      <c r="G93">
        <f>'7. 节点净发电功率'!H9</f>
        <v>-1983</v>
      </c>
      <c r="H93">
        <f>'7. 节点净发电功率'!I9</f>
        <v>0</v>
      </c>
      <c r="I93">
        <f>'7. 节点净发电功率'!J9</f>
        <v>0</v>
      </c>
      <c r="J93">
        <f>'7. 节点净发电功率'!K9</f>
        <v>0</v>
      </c>
      <c r="K93">
        <f>'7. 节点净发电功率'!L9</f>
        <v>0</v>
      </c>
      <c r="L93">
        <f>'7. 节点净发电功率'!M9</f>
        <v>0</v>
      </c>
      <c r="M93">
        <f>'7. 节点净发电功率'!N9</f>
        <v>0</v>
      </c>
      <c r="N93">
        <f>'7. 节点净发电功率'!O9</f>
        <v>0</v>
      </c>
      <c r="O93">
        <f>'7. 节点净发电功率'!P9</f>
        <v>0</v>
      </c>
      <c r="P93">
        <f>'7. 节点净发电功率'!Q9</f>
        <v>0</v>
      </c>
      <c r="Q93">
        <f>'7. 节点净发电功率'!R9</f>
        <v>0</v>
      </c>
      <c r="R93">
        <f>'7. 节点净发电功率'!S9</f>
        <v>0</v>
      </c>
      <c r="S93">
        <f>'7. 节点净发电功率'!T9</f>
        <v>0</v>
      </c>
      <c r="T93">
        <f>'7. 节点净发电功率'!U9</f>
        <v>0</v>
      </c>
      <c r="U93">
        <f>'7. 节点净发电功率'!V9</f>
        <v>0</v>
      </c>
      <c r="V93">
        <f>'7. 节点净发电功率'!W9</f>
        <v>0</v>
      </c>
      <c r="W93">
        <f>'7. 节点净发电功率'!X9</f>
        <v>0</v>
      </c>
      <c r="X93">
        <f>'7. 节点净发电功率'!Y9</f>
        <v>0</v>
      </c>
      <c r="Y93">
        <f>'7. 节点净发电功率'!Z9</f>
        <v>0</v>
      </c>
      <c r="Z93">
        <f>'7. 节点净发电功率'!AA9</f>
        <v>0</v>
      </c>
      <c r="AA93">
        <f>'7. 节点净发电功率'!AB9</f>
        <v>0</v>
      </c>
      <c r="AB93">
        <f>'7. 节点净发电功率'!AC9</f>
        <v>0</v>
      </c>
      <c r="AC93">
        <f>'7. 节点净发电功率'!AD9</f>
        <v>0</v>
      </c>
      <c r="AD93">
        <f>'7. 节点净发电功率'!AE9</f>
        <v>0</v>
      </c>
      <c r="AE93">
        <f>'7. 节点净发电功率'!AF9</f>
        <v>0</v>
      </c>
      <c r="AF93">
        <f>'7. 节点净发电功率'!AG9</f>
        <v>0</v>
      </c>
    </row>
    <row r="94" spans="2:32">
      <c r="B94">
        <f>'7. 节点净发电功率'!C10</f>
        <v>8</v>
      </c>
      <c r="C94">
        <f>'7. 节点净发电功率'!D10</f>
        <v>5856</v>
      </c>
      <c r="D94">
        <f>'7. 节点净发电功率'!E10</f>
        <v>-3538.5</v>
      </c>
      <c r="E94">
        <f>'7. 节点净发电功率'!F10</f>
        <v>-1288.5</v>
      </c>
      <c r="F94">
        <f>'7. 节点净发电功率'!G10</f>
        <v>975</v>
      </c>
      <c r="G94">
        <f>'7. 节点净发电功率'!H10</f>
        <v>-2004</v>
      </c>
      <c r="H94">
        <f>'7. 节点净发电功率'!I10</f>
        <v>0</v>
      </c>
      <c r="I94">
        <f>'7. 节点净发电功率'!J10</f>
        <v>0</v>
      </c>
      <c r="J94">
        <f>'7. 节点净发电功率'!K10</f>
        <v>0</v>
      </c>
      <c r="K94">
        <f>'7. 节点净发电功率'!L10</f>
        <v>0</v>
      </c>
      <c r="L94">
        <f>'7. 节点净发电功率'!M10</f>
        <v>0</v>
      </c>
      <c r="M94">
        <f>'7. 节点净发电功率'!N10</f>
        <v>0</v>
      </c>
      <c r="N94">
        <f>'7. 节点净发电功率'!O10</f>
        <v>0</v>
      </c>
      <c r="O94">
        <f>'7. 节点净发电功率'!P10</f>
        <v>0</v>
      </c>
      <c r="P94">
        <f>'7. 节点净发电功率'!Q10</f>
        <v>0</v>
      </c>
      <c r="Q94">
        <f>'7. 节点净发电功率'!R10</f>
        <v>0</v>
      </c>
      <c r="R94">
        <f>'7. 节点净发电功率'!S10</f>
        <v>0</v>
      </c>
      <c r="S94">
        <f>'7. 节点净发电功率'!T10</f>
        <v>0</v>
      </c>
      <c r="T94">
        <f>'7. 节点净发电功率'!U10</f>
        <v>0</v>
      </c>
      <c r="U94">
        <f>'7. 节点净发电功率'!V10</f>
        <v>0</v>
      </c>
      <c r="V94">
        <f>'7. 节点净发电功率'!W10</f>
        <v>0</v>
      </c>
      <c r="W94">
        <f>'7. 节点净发电功率'!X10</f>
        <v>0</v>
      </c>
      <c r="X94">
        <f>'7. 节点净发电功率'!Y10</f>
        <v>0</v>
      </c>
      <c r="Y94">
        <f>'7. 节点净发电功率'!Z10</f>
        <v>0</v>
      </c>
      <c r="Z94">
        <f>'7. 节点净发电功率'!AA10</f>
        <v>0</v>
      </c>
      <c r="AA94">
        <f>'7. 节点净发电功率'!AB10</f>
        <v>0</v>
      </c>
      <c r="AB94">
        <f>'7. 节点净发电功率'!AC10</f>
        <v>0</v>
      </c>
      <c r="AC94">
        <f>'7. 节点净发电功率'!AD10</f>
        <v>0</v>
      </c>
      <c r="AD94">
        <f>'7. 节点净发电功率'!AE10</f>
        <v>0</v>
      </c>
      <c r="AE94">
        <f>'7. 节点净发电功率'!AF10</f>
        <v>0</v>
      </c>
      <c r="AF94">
        <f>'7. 节点净发电功率'!AG10</f>
        <v>0</v>
      </c>
    </row>
    <row r="95" spans="2:32">
      <c r="B95">
        <f>'7. 节点净发电功率'!C11</f>
        <v>9</v>
      </c>
      <c r="C95">
        <f>'7. 节点净发电功率'!D11</f>
        <v>5770.5</v>
      </c>
      <c r="D95">
        <f>'7. 节点净发电功率'!E11</f>
        <v>-3533.25</v>
      </c>
      <c r="E95">
        <f>'7. 节点净发电功率'!F11</f>
        <v>-1283.25</v>
      </c>
      <c r="F95">
        <f>'7. 节点净发电功率'!G11</f>
        <v>1062</v>
      </c>
      <c r="G95">
        <f>'7. 节点净发电功率'!H11</f>
        <v>-2016</v>
      </c>
      <c r="H95">
        <f>'7. 节点净发电功率'!I11</f>
        <v>0</v>
      </c>
      <c r="I95">
        <f>'7. 节点净发电功率'!J11</f>
        <v>0</v>
      </c>
      <c r="J95">
        <f>'7. 节点净发电功率'!K11</f>
        <v>0</v>
      </c>
      <c r="K95">
        <f>'7. 节点净发电功率'!L11</f>
        <v>0</v>
      </c>
      <c r="L95">
        <f>'7. 节点净发电功率'!M11</f>
        <v>0</v>
      </c>
      <c r="M95">
        <f>'7. 节点净发电功率'!N11</f>
        <v>0</v>
      </c>
      <c r="N95">
        <f>'7. 节点净发电功率'!O11</f>
        <v>0</v>
      </c>
      <c r="O95">
        <f>'7. 节点净发电功率'!P11</f>
        <v>0</v>
      </c>
      <c r="P95">
        <f>'7. 节点净发电功率'!Q11</f>
        <v>0</v>
      </c>
      <c r="Q95">
        <f>'7. 节点净发电功率'!R11</f>
        <v>0</v>
      </c>
      <c r="R95">
        <f>'7. 节点净发电功率'!S11</f>
        <v>0</v>
      </c>
      <c r="S95">
        <f>'7. 节点净发电功率'!T11</f>
        <v>0</v>
      </c>
      <c r="T95">
        <f>'7. 节点净发电功率'!U11</f>
        <v>0</v>
      </c>
      <c r="U95">
        <f>'7. 节点净发电功率'!V11</f>
        <v>0</v>
      </c>
      <c r="V95">
        <f>'7. 节点净发电功率'!W11</f>
        <v>0</v>
      </c>
      <c r="W95">
        <f>'7. 节点净发电功率'!X11</f>
        <v>0</v>
      </c>
      <c r="X95">
        <f>'7. 节点净发电功率'!Y11</f>
        <v>0</v>
      </c>
      <c r="Y95">
        <f>'7. 节点净发电功率'!Z11</f>
        <v>0</v>
      </c>
      <c r="Z95">
        <f>'7. 节点净发电功率'!AA11</f>
        <v>0</v>
      </c>
      <c r="AA95">
        <f>'7. 节点净发电功率'!AB11</f>
        <v>0</v>
      </c>
      <c r="AB95">
        <f>'7. 节点净发电功率'!AC11</f>
        <v>0</v>
      </c>
      <c r="AC95">
        <f>'7. 节点净发电功率'!AD11</f>
        <v>0</v>
      </c>
      <c r="AD95">
        <f>'7. 节点净发电功率'!AE11</f>
        <v>0</v>
      </c>
      <c r="AE95">
        <f>'7. 节点净发电功率'!AF11</f>
        <v>0</v>
      </c>
      <c r="AF95">
        <f>'7. 节点净发电功率'!AG11</f>
        <v>0</v>
      </c>
    </row>
    <row r="96" spans="2:32">
      <c r="B96">
        <f>'7. 节点净发电功率'!C12</f>
        <v>10</v>
      </c>
      <c r="C96">
        <f>'7. 节点净发电功率'!D12</f>
        <v>5685</v>
      </c>
      <c r="D96">
        <f>'7. 节点净发电功率'!E12</f>
        <v>-3538.5</v>
      </c>
      <c r="E96">
        <f>'7. 节点净发电功率'!F12</f>
        <v>-1288.5</v>
      </c>
      <c r="F96">
        <f>'7. 节点净发电功率'!G12</f>
        <v>1164</v>
      </c>
      <c r="G96">
        <f>'7. 节点净发电功率'!H12</f>
        <v>-2022</v>
      </c>
      <c r="H96">
        <f>'7. 节点净发电功率'!I12</f>
        <v>0</v>
      </c>
      <c r="I96">
        <f>'7. 节点净发电功率'!J12</f>
        <v>0</v>
      </c>
      <c r="J96">
        <f>'7. 节点净发电功率'!K12</f>
        <v>0</v>
      </c>
      <c r="K96">
        <f>'7. 节点净发电功率'!L12</f>
        <v>0</v>
      </c>
      <c r="L96">
        <f>'7. 节点净发电功率'!M12</f>
        <v>0</v>
      </c>
      <c r="M96">
        <f>'7. 节点净发电功率'!N12</f>
        <v>0</v>
      </c>
      <c r="N96">
        <f>'7. 节点净发电功率'!O12</f>
        <v>0</v>
      </c>
      <c r="O96">
        <f>'7. 节点净发电功率'!P12</f>
        <v>0</v>
      </c>
      <c r="P96">
        <f>'7. 节点净发电功率'!Q12</f>
        <v>0</v>
      </c>
      <c r="Q96">
        <f>'7. 节点净发电功率'!R12</f>
        <v>0</v>
      </c>
      <c r="R96">
        <f>'7. 节点净发电功率'!S12</f>
        <v>0</v>
      </c>
      <c r="S96">
        <f>'7. 节点净发电功率'!T12</f>
        <v>0</v>
      </c>
      <c r="T96">
        <f>'7. 节点净发电功率'!U12</f>
        <v>0</v>
      </c>
      <c r="U96">
        <f>'7. 节点净发电功率'!V12</f>
        <v>0</v>
      </c>
      <c r="V96">
        <f>'7. 节点净发电功率'!W12</f>
        <v>0</v>
      </c>
      <c r="W96">
        <f>'7. 节点净发电功率'!X12</f>
        <v>0</v>
      </c>
      <c r="X96">
        <f>'7. 节点净发电功率'!Y12</f>
        <v>0</v>
      </c>
      <c r="Y96">
        <f>'7. 节点净发电功率'!Z12</f>
        <v>0</v>
      </c>
      <c r="Z96">
        <f>'7. 节点净发电功率'!AA12</f>
        <v>0</v>
      </c>
      <c r="AA96">
        <f>'7. 节点净发电功率'!AB12</f>
        <v>0</v>
      </c>
      <c r="AB96">
        <f>'7. 节点净发电功率'!AC12</f>
        <v>0</v>
      </c>
      <c r="AC96">
        <f>'7. 节点净发电功率'!AD12</f>
        <v>0</v>
      </c>
      <c r="AD96">
        <f>'7. 节点净发电功率'!AE12</f>
        <v>0</v>
      </c>
      <c r="AE96">
        <f>'7. 节点净发电功率'!AF12</f>
        <v>0</v>
      </c>
      <c r="AF96">
        <f>'7. 节点净发电功率'!AG12</f>
        <v>0</v>
      </c>
    </row>
    <row r="97" spans="2:32">
      <c r="B97">
        <f>'7. 节点净发电功率'!C13</f>
        <v>11</v>
      </c>
      <c r="C97">
        <f>'7. 节点净发电功率'!D13</f>
        <v>5589</v>
      </c>
      <c r="D97">
        <f>'7. 节点净发电功率'!E13</f>
        <v>-3538.5</v>
      </c>
      <c r="E97">
        <f>'7. 节点净发电功率'!F13</f>
        <v>-1288.5</v>
      </c>
      <c r="F97">
        <f>'7. 节点净发电功率'!G13</f>
        <v>1260</v>
      </c>
      <c r="G97">
        <f>'7. 节点净发电功率'!H13</f>
        <v>-2022</v>
      </c>
      <c r="H97">
        <f>'7. 节点净发电功率'!I13</f>
        <v>0</v>
      </c>
      <c r="I97">
        <f>'7. 节点净发电功率'!J13</f>
        <v>0</v>
      </c>
      <c r="J97">
        <f>'7. 节点净发电功率'!K13</f>
        <v>0</v>
      </c>
      <c r="K97">
        <f>'7. 节点净发电功率'!L13</f>
        <v>0</v>
      </c>
      <c r="L97">
        <f>'7. 节点净发电功率'!M13</f>
        <v>0</v>
      </c>
      <c r="M97">
        <f>'7. 节点净发电功率'!N13</f>
        <v>0</v>
      </c>
      <c r="N97">
        <f>'7. 节点净发电功率'!O13</f>
        <v>0</v>
      </c>
      <c r="O97">
        <f>'7. 节点净发电功率'!P13</f>
        <v>0</v>
      </c>
      <c r="P97">
        <f>'7. 节点净发电功率'!Q13</f>
        <v>0</v>
      </c>
      <c r="Q97">
        <f>'7. 节点净发电功率'!R13</f>
        <v>0</v>
      </c>
      <c r="R97">
        <f>'7. 节点净发电功率'!S13</f>
        <v>0</v>
      </c>
      <c r="S97">
        <f>'7. 节点净发电功率'!T13</f>
        <v>0</v>
      </c>
      <c r="T97">
        <f>'7. 节点净发电功率'!U13</f>
        <v>0</v>
      </c>
      <c r="U97">
        <f>'7. 节点净发电功率'!V13</f>
        <v>0</v>
      </c>
      <c r="V97">
        <f>'7. 节点净发电功率'!W13</f>
        <v>0</v>
      </c>
      <c r="W97">
        <f>'7. 节点净发电功率'!X13</f>
        <v>0</v>
      </c>
      <c r="X97">
        <f>'7. 节点净发电功率'!Y13</f>
        <v>0</v>
      </c>
      <c r="Y97">
        <f>'7. 节点净发电功率'!Z13</f>
        <v>0</v>
      </c>
      <c r="Z97">
        <f>'7. 节点净发电功率'!AA13</f>
        <v>0</v>
      </c>
      <c r="AA97">
        <f>'7. 节点净发电功率'!AB13</f>
        <v>0</v>
      </c>
      <c r="AB97">
        <f>'7. 节点净发电功率'!AC13</f>
        <v>0</v>
      </c>
      <c r="AC97">
        <f>'7. 节点净发电功率'!AD13</f>
        <v>0</v>
      </c>
      <c r="AD97">
        <f>'7. 节点净发电功率'!AE13</f>
        <v>0</v>
      </c>
      <c r="AE97">
        <f>'7. 节点净发电功率'!AF13</f>
        <v>0</v>
      </c>
      <c r="AF97">
        <f>'7. 节点净发电功率'!AG13</f>
        <v>0</v>
      </c>
    </row>
    <row r="98" spans="2:32">
      <c r="B98">
        <f>'7. 节点净发电功率'!C14</f>
        <v>12</v>
      </c>
      <c r="C98">
        <f>'7. 节点净发电功率'!D14</f>
        <v>5460</v>
      </c>
      <c r="D98">
        <f>'7. 节点净发电功率'!E14</f>
        <v>-3517.5</v>
      </c>
      <c r="E98">
        <f>'7. 节点净发电功率'!F14</f>
        <v>-1267.5</v>
      </c>
      <c r="F98">
        <f>'7. 节点净发电功率'!G14</f>
        <v>1335</v>
      </c>
      <c r="G98">
        <f>'7. 节点净发电功率'!H14</f>
        <v>-2010</v>
      </c>
      <c r="H98">
        <f>'7. 节点净发电功率'!I14</f>
        <v>0</v>
      </c>
      <c r="I98">
        <f>'7. 节点净发电功率'!J14</f>
        <v>0</v>
      </c>
      <c r="J98">
        <f>'7. 节点净发电功率'!K14</f>
        <v>0</v>
      </c>
      <c r="K98">
        <f>'7. 节点净发电功率'!L14</f>
        <v>0</v>
      </c>
      <c r="L98">
        <f>'7. 节点净发电功率'!M14</f>
        <v>0</v>
      </c>
      <c r="M98">
        <f>'7. 节点净发电功率'!N14</f>
        <v>0</v>
      </c>
      <c r="N98">
        <f>'7. 节点净发电功率'!O14</f>
        <v>0</v>
      </c>
      <c r="O98">
        <f>'7. 节点净发电功率'!P14</f>
        <v>0</v>
      </c>
      <c r="P98">
        <f>'7. 节点净发电功率'!Q14</f>
        <v>0</v>
      </c>
      <c r="Q98">
        <f>'7. 节点净发电功率'!R14</f>
        <v>0</v>
      </c>
      <c r="R98">
        <f>'7. 节点净发电功率'!S14</f>
        <v>0</v>
      </c>
      <c r="S98">
        <f>'7. 节点净发电功率'!T14</f>
        <v>0</v>
      </c>
      <c r="T98">
        <f>'7. 节点净发电功率'!U14</f>
        <v>0</v>
      </c>
      <c r="U98">
        <f>'7. 节点净发电功率'!V14</f>
        <v>0</v>
      </c>
      <c r="V98">
        <f>'7. 节点净发电功率'!W14</f>
        <v>0</v>
      </c>
      <c r="W98">
        <f>'7. 节点净发电功率'!X14</f>
        <v>0</v>
      </c>
      <c r="X98">
        <f>'7. 节点净发电功率'!Y14</f>
        <v>0</v>
      </c>
      <c r="Y98">
        <f>'7. 节点净发电功率'!Z14</f>
        <v>0</v>
      </c>
      <c r="Z98">
        <f>'7. 节点净发电功率'!AA14</f>
        <v>0</v>
      </c>
      <c r="AA98">
        <f>'7. 节点净发电功率'!AB14</f>
        <v>0</v>
      </c>
      <c r="AB98">
        <f>'7. 节点净发电功率'!AC14</f>
        <v>0</v>
      </c>
      <c r="AC98">
        <f>'7. 节点净发电功率'!AD14</f>
        <v>0</v>
      </c>
      <c r="AD98">
        <f>'7. 节点净发电功率'!AE14</f>
        <v>0</v>
      </c>
      <c r="AE98">
        <f>'7. 节点净发电功率'!AF14</f>
        <v>0</v>
      </c>
      <c r="AF98">
        <f>'7. 节点净发电功率'!AG14</f>
        <v>0</v>
      </c>
    </row>
    <row r="99" spans="2:32">
      <c r="B99">
        <f>'7. 节点净发电功率'!C15</f>
        <v>13</v>
      </c>
      <c r="C99">
        <f>'7. 节点净发电功率'!D15</f>
        <v>5374.5</v>
      </c>
      <c r="D99">
        <f>'7. 节点净发电功率'!E15</f>
        <v>-3501.75</v>
      </c>
      <c r="E99">
        <f>'7. 节点净发电功率'!F15</f>
        <v>-1251.75</v>
      </c>
      <c r="F99">
        <f>'7. 节点净发电功率'!G15</f>
        <v>1380</v>
      </c>
      <c r="G99">
        <f>'7. 节点净发电功率'!H15</f>
        <v>-2001</v>
      </c>
      <c r="H99">
        <f>'7. 节点净发电功率'!I15</f>
        <v>0</v>
      </c>
      <c r="I99">
        <f>'7. 节点净发电功率'!J15</f>
        <v>0</v>
      </c>
      <c r="J99">
        <f>'7. 节点净发电功率'!K15</f>
        <v>0</v>
      </c>
      <c r="K99">
        <f>'7. 节点净发电功率'!L15</f>
        <v>0</v>
      </c>
      <c r="L99">
        <f>'7. 节点净发电功率'!M15</f>
        <v>0</v>
      </c>
      <c r="M99">
        <f>'7. 节点净发电功率'!N15</f>
        <v>0</v>
      </c>
      <c r="N99">
        <f>'7. 节点净发电功率'!O15</f>
        <v>0</v>
      </c>
      <c r="O99">
        <f>'7. 节点净发电功率'!P15</f>
        <v>0</v>
      </c>
      <c r="P99">
        <f>'7. 节点净发电功率'!Q15</f>
        <v>0</v>
      </c>
      <c r="Q99">
        <f>'7. 节点净发电功率'!R15</f>
        <v>0</v>
      </c>
      <c r="R99">
        <f>'7. 节点净发电功率'!S15</f>
        <v>0</v>
      </c>
      <c r="S99">
        <f>'7. 节点净发电功率'!T15</f>
        <v>0</v>
      </c>
      <c r="T99">
        <f>'7. 节点净发电功率'!U15</f>
        <v>0</v>
      </c>
      <c r="U99">
        <f>'7. 节点净发电功率'!V15</f>
        <v>0</v>
      </c>
      <c r="V99">
        <f>'7. 节点净发电功率'!W15</f>
        <v>0</v>
      </c>
      <c r="W99">
        <f>'7. 节点净发电功率'!X15</f>
        <v>0</v>
      </c>
      <c r="X99">
        <f>'7. 节点净发电功率'!Y15</f>
        <v>0</v>
      </c>
      <c r="Y99">
        <f>'7. 节点净发电功率'!Z15</f>
        <v>0</v>
      </c>
      <c r="Z99">
        <f>'7. 节点净发电功率'!AA15</f>
        <v>0</v>
      </c>
      <c r="AA99">
        <f>'7. 节点净发电功率'!AB15</f>
        <v>0</v>
      </c>
      <c r="AB99">
        <f>'7. 节点净发电功率'!AC15</f>
        <v>0</v>
      </c>
      <c r="AC99">
        <f>'7. 节点净发电功率'!AD15</f>
        <v>0</v>
      </c>
      <c r="AD99">
        <f>'7. 节点净发电功率'!AE15</f>
        <v>0</v>
      </c>
      <c r="AE99">
        <f>'7. 节点净发电功率'!AF15</f>
        <v>0</v>
      </c>
      <c r="AF99">
        <f>'7. 节点净发电功率'!AG15</f>
        <v>0</v>
      </c>
    </row>
    <row r="100" spans="2:32">
      <c r="B100">
        <f>'7. 节点净发电功率'!C16</f>
        <v>14</v>
      </c>
      <c r="C100">
        <f>'7. 节点净发电功率'!D16</f>
        <v>5389.5</v>
      </c>
      <c r="D100">
        <f>'7. 节点净发电功率'!E16</f>
        <v>-3512.25</v>
      </c>
      <c r="E100">
        <f>'7. 节点净发电功率'!F16</f>
        <v>-1262.25</v>
      </c>
      <c r="F100">
        <f>'7. 节点净发电功率'!G16</f>
        <v>1392</v>
      </c>
      <c r="G100">
        <f>'7. 节点净发电功率'!H16</f>
        <v>-2007</v>
      </c>
      <c r="H100">
        <f>'7. 节点净发电功率'!I16</f>
        <v>0</v>
      </c>
      <c r="I100">
        <f>'7. 节点净发电功率'!J16</f>
        <v>0</v>
      </c>
      <c r="J100">
        <f>'7. 节点净发电功率'!K16</f>
        <v>0</v>
      </c>
      <c r="K100">
        <f>'7. 节点净发电功率'!L16</f>
        <v>0</v>
      </c>
      <c r="L100">
        <f>'7. 节点净发电功率'!M16</f>
        <v>0</v>
      </c>
      <c r="M100">
        <f>'7. 节点净发电功率'!N16</f>
        <v>0</v>
      </c>
      <c r="N100">
        <f>'7. 节点净发电功率'!O16</f>
        <v>0</v>
      </c>
      <c r="O100">
        <f>'7. 节点净发电功率'!P16</f>
        <v>0</v>
      </c>
      <c r="P100">
        <f>'7. 节点净发电功率'!Q16</f>
        <v>0</v>
      </c>
      <c r="Q100">
        <f>'7. 节点净发电功率'!R16</f>
        <v>0</v>
      </c>
      <c r="R100">
        <f>'7. 节点净发电功率'!S16</f>
        <v>0</v>
      </c>
      <c r="S100">
        <f>'7. 节点净发电功率'!T16</f>
        <v>0</v>
      </c>
      <c r="T100">
        <f>'7. 节点净发电功率'!U16</f>
        <v>0</v>
      </c>
      <c r="U100">
        <f>'7. 节点净发电功率'!V16</f>
        <v>0</v>
      </c>
      <c r="V100">
        <f>'7. 节点净发电功率'!W16</f>
        <v>0</v>
      </c>
      <c r="W100">
        <f>'7. 节点净发电功率'!X16</f>
        <v>0</v>
      </c>
      <c r="X100">
        <f>'7. 节点净发电功率'!Y16</f>
        <v>0</v>
      </c>
      <c r="Y100">
        <f>'7. 节点净发电功率'!Z16</f>
        <v>0</v>
      </c>
      <c r="Z100">
        <f>'7. 节点净发电功率'!AA16</f>
        <v>0</v>
      </c>
      <c r="AA100">
        <f>'7. 节点净发电功率'!AB16</f>
        <v>0</v>
      </c>
      <c r="AB100">
        <f>'7. 节点净发电功率'!AC16</f>
        <v>0</v>
      </c>
      <c r="AC100">
        <f>'7. 节点净发电功率'!AD16</f>
        <v>0</v>
      </c>
      <c r="AD100">
        <f>'7. 节点净发电功率'!AE16</f>
        <v>0</v>
      </c>
      <c r="AE100">
        <f>'7. 节点净发电功率'!AF16</f>
        <v>0</v>
      </c>
      <c r="AF100">
        <f>'7. 节点净发电功率'!AG16</f>
        <v>0</v>
      </c>
    </row>
    <row r="101" spans="2:32">
      <c r="B101">
        <f>'7. 节点净发电功率'!C17</f>
        <v>15</v>
      </c>
      <c r="C101">
        <f>'7. 节点净发电功率'!D17</f>
        <v>5515.5</v>
      </c>
      <c r="D101">
        <f>'7. 节点净发电功率'!E17</f>
        <v>-3554.25</v>
      </c>
      <c r="E101">
        <f>'7. 节点净发电功率'!F17</f>
        <v>-1304.25</v>
      </c>
      <c r="F101">
        <f>'7. 节点净发电功率'!G17</f>
        <v>1374</v>
      </c>
      <c r="G101">
        <f>'7. 节点净发电功率'!H17</f>
        <v>-2031</v>
      </c>
      <c r="H101">
        <f>'7. 节点净发电功率'!I17</f>
        <v>0</v>
      </c>
      <c r="I101">
        <f>'7. 节点净发电功率'!J17</f>
        <v>0</v>
      </c>
      <c r="J101">
        <f>'7. 节点净发电功率'!K17</f>
        <v>0</v>
      </c>
      <c r="K101">
        <f>'7. 节点净发电功率'!L17</f>
        <v>0</v>
      </c>
      <c r="L101">
        <f>'7. 节点净发电功率'!M17</f>
        <v>0</v>
      </c>
      <c r="M101">
        <f>'7. 节点净发电功率'!N17</f>
        <v>0</v>
      </c>
      <c r="N101">
        <f>'7. 节点净发电功率'!O17</f>
        <v>0</v>
      </c>
      <c r="O101">
        <f>'7. 节点净发电功率'!P17</f>
        <v>0</v>
      </c>
      <c r="P101">
        <f>'7. 节点净发电功率'!Q17</f>
        <v>0</v>
      </c>
      <c r="Q101">
        <f>'7. 节点净发电功率'!R17</f>
        <v>0</v>
      </c>
      <c r="R101">
        <f>'7. 节点净发电功率'!S17</f>
        <v>0</v>
      </c>
      <c r="S101">
        <f>'7. 节点净发电功率'!T17</f>
        <v>0</v>
      </c>
      <c r="T101">
        <f>'7. 节点净发电功率'!U17</f>
        <v>0</v>
      </c>
      <c r="U101">
        <f>'7. 节点净发电功率'!V17</f>
        <v>0</v>
      </c>
      <c r="V101">
        <f>'7. 节点净发电功率'!W17</f>
        <v>0</v>
      </c>
      <c r="W101">
        <f>'7. 节点净发电功率'!X17</f>
        <v>0</v>
      </c>
      <c r="X101">
        <f>'7. 节点净发电功率'!Y17</f>
        <v>0</v>
      </c>
      <c r="Y101">
        <f>'7. 节点净发电功率'!Z17</f>
        <v>0</v>
      </c>
      <c r="Z101">
        <f>'7. 节点净发电功率'!AA17</f>
        <v>0</v>
      </c>
      <c r="AA101">
        <f>'7. 节点净发电功率'!AB17</f>
        <v>0</v>
      </c>
      <c r="AB101">
        <f>'7. 节点净发电功率'!AC17</f>
        <v>0</v>
      </c>
      <c r="AC101">
        <f>'7. 节点净发电功率'!AD17</f>
        <v>0</v>
      </c>
      <c r="AD101">
        <f>'7. 节点净发电功率'!AE17</f>
        <v>0</v>
      </c>
      <c r="AE101">
        <f>'7. 节点净发电功率'!AF17</f>
        <v>0</v>
      </c>
      <c r="AF101">
        <f>'7. 节点净发电功率'!AG17</f>
        <v>0</v>
      </c>
    </row>
    <row r="102" spans="2:32">
      <c r="B102">
        <f>'7. 节点净发电功率'!C18</f>
        <v>16</v>
      </c>
      <c r="C102">
        <f>'7. 节点净发电功率'!D18</f>
        <v>5739</v>
      </c>
      <c r="D102">
        <f>'7. 节点净发电功率'!E18</f>
        <v>-3622.5</v>
      </c>
      <c r="E102">
        <f>'7. 节点净发电功率'!F18</f>
        <v>-1372.5</v>
      </c>
      <c r="F102">
        <f>'7. 节点净发电功率'!G18</f>
        <v>1326</v>
      </c>
      <c r="G102">
        <f>'7. 节点净发电功率'!H18</f>
        <v>-2070</v>
      </c>
      <c r="H102">
        <f>'7. 节点净发电功率'!I18</f>
        <v>0</v>
      </c>
      <c r="I102">
        <f>'7. 节点净发电功率'!J18</f>
        <v>0</v>
      </c>
      <c r="J102">
        <f>'7. 节点净发电功率'!K18</f>
        <v>0</v>
      </c>
      <c r="K102">
        <f>'7. 节点净发电功率'!L18</f>
        <v>0</v>
      </c>
      <c r="L102">
        <f>'7. 节点净发电功率'!M18</f>
        <v>0</v>
      </c>
      <c r="M102">
        <f>'7. 节点净发电功率'!N18</f>
        <v>0</v>
      </c>
      <c r="N102">
        <f>'7. 节点净发电功率'!O18</f>
        <v>0</v>
      </c>
      <c r="O102">
        <f>'7. 节点净发电功率'!P18</f>
        <v>0</v>
      </c>
      <c r="P102">
        <f>'7. 节点净发电功率'!Q18</f>
        <v>0</v>
      </c>
      <c r="Q102">
        <f>'7. 节点净发电功率'!R18</f>
        <v>0</v>
      </c>
      <c r="R102">
        <f>'7. 节点净发电功率'!S18</f>
        <v>0</v>
      </c>
      <c r="S102">
        <f>'7. 节点净发电功率'!T18</f>
        <v>0</v>
      </c>
      <c r="T102">
        <f>'7. 节点净发电功率'!U18</f>
        <v>0</v>
      </c>
      <c r="U102">
        <f>'7. 节点净发电功率'!V18</f>
        <v>0</v>
      </c>
      <c r="V102">
        <f>'7. 节点净发电功率'!W18</f>
        <v>0</v>
      </c>
      <c r="W102">
        <f>'7. 节点净发电功率'!X18</f>
        <v>0</v>
      </c>
      <c r="X102">
        <f>'7. 节点净发电功率'!Y18</f>
        <v>0</v>
      </c>
      <c r="Y102">
        <f>'7. 节点净发电功率'!Z18</f>
        <v>0</v>
      </c>
      <c r="Z102">
        <f>'7. 节点净发电功率'!AA18</f>
        <v>0</v>
      </c>
      <c r="AA102">
        <f>'7. 节点净发电功率'!AB18</f>
        <v>0</v>
      </c>
      <c r="AB102">
        <f>'7. 节点净发电功率'!AC18</f>
        <v>0</v>
      </c>
      <c r="AC102">
        <f>'7. 节点净发电功率'!AD18</f>
        <v>0</v>
      </c>
      <c r="AD102">
        <f>'7. 节点净发电功率'!AE18</f>
        <v>0</v>
      </c>
      <c r="AE102">
        <f>'7. 节点净发电功率'!AF18</f>
        <v>0</v>
      </c>
      <c r="AF102">
        <f>'7. 节点净发电功率'!AG18</f>
        <v>0</v>
      </c>
    </row>
    <row r="103" spans="2:32">
      <c r="B103">
        <f>'7. 节点净发电功率'!C19</f>
        <v>17</v>
      </c>
      <c r="C103">
        <f>'7. 节点净发电功率'!D19</f>
        <v>6057</v>
      </c>
      <c r="D103">
        <f>'7. 节点净发电功率'!E19</f>
        <v>-3717</v>
      </c>
      <c r="E103">
        <f>'7. 节点净发电功率'!F19</f>
        <v>-1467</v>
      </c>
      <c r="F103">
        <f>'7. 节点净发电功率'!G19</f>
        <v>1248</v>
      </c>
      <c r="G103">
        <f>'7. 节点净发电功率'!H19</f>
        <v>-2121</v>
      </c>
      <c r="H103">
        <f>'7. 节点净发电功率'!I19</f>
        <v>0</v>
      </c>
      <c r="I103">
        <f>'7. 节点净发电功率'!J19</f>
        <v>0</v>
      </c>
      <c r="J103">
        <f>'7. 节点净发电功率'!K19</f>
        <v>0</v>
      </c>
      <c r="K103">
        <f>'7. 节点净发电功率'!L19</f>
        <v>0</v>
      </c>
      <c r="L103">
        <f>'7. 节点净发电功率'!M19</f>
        <v>0</v>
      </c>
      <c r="M103">
        <f>'7. 节点净发电功率'!N19</f>
        <v>0</v>
      </c>
      <c r="N103">
        <f>'7. 节点净发电功率'!O19</f>
        <v>0</v>
      </c>
      <c r="O103">
        <f>'7. 节点净发电功率'!P19</f>
        <v>0</v>
      </c>
      <c r="P103">
        <f>'7. 节点净发电功率'!Q19</f>
        <v>0</v>
      </c>
      <c r="Q103">
        <f>'7. 节点净发电功率'!R19</f>
        <v>0</v>
      </c>
      <c r="R103">
        <f>'7. 节点净发电功率'!S19</f>
        <v>0</v>
      </c>
      <c r="S103">
        <f>'7. 节点净发电功率'!T19</f>
        <v>0</v>
      </c>
      <c r="T103">
        <f>'7. 节点净发电功率'!U19</f>
        <v>0</v>
      </c>
      <c r="U103">
        <f>'7. 节点净发电功率'!V19</f>
        <v>0</v>
      </c>
      <c r="V103">
        <f>'7. 节点净发电功率'!W19</f>
        <v>0</v>
      </c>
      <c r="W103">
        <f>'7. 节点净发电功率'!X19</f>
        <v>0</v>
      </c>
      <c r="X103">
        <f>'7. 节点净发电功率'!Y19</f>
        <v>0</v>
      </c>
      <c r="Y103">
        <f>'7. 节点净发电功率'!Z19</f>
        <v>0</v>
      </c>
      <c r="Z103">
        <f>'7. 节点净发电功率'!AA19</f>
        <v>0</v>
      </c>
      <c r="AA103">
        <f>'7. 节点净发电功率'!AB19</f>
        <v>0</v>
      </c>
      <c r="AB103">
        <f>'7. 节点净发电功率'!AC19</f>
        <v>0</v>
      </c>
      <c r="AC103">
        <f>'7. 节点净发电功率'!AD19</f>
        <v>0</v>
      </c>
      <c r="AD103">
        <f>'7. 节点净发电功率'!AE19</f>
        <v>0</v>
      </c>
      <c r="AE103">
        <f>'7. 节点净发电功率'!AF19</f>
        <v>0</v>
      </c>
      <c r="AF103">
        <f>'7. 节点净发电功率'!AG19</f>
        <v>0</v>
      </c>
    </row>
    <row r="104" spans="2:32">
      <c r="B104">
        <f>'7. 节点净发电功率'!C20</f>
        <v>18</v>
      </c>
      <c r="C104">
        <f>'7. 节点净发电功率'!D20</f>
        <v>6373.5</v>
      </c>
      <c r="D104">
        <f>'7. 节点净发电功率'!E20</f>
        <v>-3806.25</v>
      </c>
      <c r="E104">
        <f>'7. 节点净发电功率'!F20</f>
        <v>-1556.25</v>
      </c>
      <c r="F104">
        <f>'7. 节点净发电功率'!G20</f>
        <v>1164</v>
      </c>
      <c r="G104">
        <f>'7. 节点净发电功率'!H20</f>
        <v>-2175</v>
      </c>
      <c r="H104">
        <f>'7. 节点净发电功率'!I20</f>
        <v>0</v>
      </c>
      <c r="I104">
        <f>'7. 节点净发电功率'!J20</f>
        <v>0</v>
      </c>
      <c r="J104">
        <f>'7. 节点净发电功率'!K20</f>
        <v>0</v>
      </c>
      <c r="K104">
        <f>'7. 节点净发电功率'!L20</f>
        <v>0</v>
      </c>
      <c r="L104">
        <f>'7. 节点净发电功率'!M20</f>
        <v>0</v>
      </c>
      <c r="M104">
        <f>'7. 节点净发电功率'!N20</f>
        <v>0</v>
      </c>
      <c r="N104">
        <f>'7. 节点净发电功率'!O20</f>
        <v>0</v>
      </c>
      <c r="O104">
        <f>'7. 节点净发电功率'!P20</f>
        <v>0</v>
      </c>
      <c r="P104">
        <f>'7. 节点净发电功率'!Q20</f>
        <v>0</v>
      </c>
      <c r="Q104">
        <f>'7. 节点净发电功率'!R20</f>
        <v>0</v>
      </c>
      <c r="R104">
        <f>'7. 节点净发电功率'!S20</f>
        <v>0</v>
      </c>
      <c r="S104">
        <f>'7. 节点净发电功率'!T20</f>
        <v>0</v>
      </c>
      <c r="T104">
        <f>'7. 节点净发电功率'!U20</f>
        <v>0</v>
      </c>
      <c r="U104">
        <f>'7. 节点净发电功率'!V20</f>
        <v>0</v>
      </c>
      <c r="V104">
        <f>'7. 节点净发电功率'!W20</f>
        <v>0</v>
      </c>
      <c r="W104">
        <f>'7. 节点净发电功率'!X20</f>
        <v>0</v>
      </c>
      <c r="X104">
        <f>'7. 节点净发电功率'!Y20</f>
        <v>0</v>
      </c>
      <c r="Y104">
        <f>'7. 节点净发电功率'!Z20</f>
        <v>0</v>
      </c>
      <c r="Z104">
        <f>'7. 节点净发电功率'!AA20</f>
        <v>0</v>
      </c>
      <c r="AA104">
        <f>'7. 节点净发电功率'!AB20</f>
        <v>0</v>
      </c>
      <c r="AB104">
        <f>'7. 节点净发电功率'!AC20</f>
        <v>0</v>
      </c>
      <c r="AC104">
        <f>'7. 节点净发电功率'!AD20</f>
        <v>0</v>
      </c>
      <c r="AD104">
        <f>'7. 节点净发电功率'!AE20</f>
        <v>0</v>
      </c>
      <c r="AE104">
        <f>'7. 节点净发电功率'!AF20</f>
        <v>0</v>
      </c>
      <c r="AF104">
        <f>'7. 节点净发电功率'!AG20</f>
        <v>0</v>
      </c>
    </row>
    <row r="105" spans="2:32">
      <c r="B105">
        <f>'7. 节点净发电功率'!C21</f>
        <v>19</v>
      </c>
      <c r="C105">
        <f>'7. 节点净发电功率'!D21</f>
        <v>6597</v>
      </c>
      <c r="D105">
        <f>'7. 节点净发电功率'!E21</f>
        <v>-3864</v>
      </c>
      <c r="E105">
        <f>'7. 节点净发电功率'!F21</f>
        <v>-1614</v>
      </c>
      <c r="F105">
        <f>'7. 节点净发电功率'!G21</f>
        <v>1089</v>
      </c>
      <c r="G105">
        <f>'7. 节点净发电功率'!H21</f>
        <v>-2208</v>
      </c>
      <c r="H105">
        <f>'7. 节点净发电功率'!I21</f>
        <v>0</v>
      </c>
      <c r="I105">
        <f>'7. 节点净发电功率'!J21</f>
        <v>0</v>
      </c>
      <c r="J105">
        <f>'7. 节点净发电功率'!K21</f>
        <v>0</v>
      </c>
      <c r="K105">
        <f>'7. 节点净发电功率'!L21</f>
        <v>0</v>
      </c>
      <c r="L105">
        <f>'7. 节点净发电功率'!M21</f>
        <v>0</v>
      </c>
      <c r="M105">
        <f>'7. 节点净发电功率'!N21</f>
        <v>0</v>
      </c>
      <c r="N105">
        <f>'7. 节点净发电功率'!O21</f>
        <v>0</v>
      </c>
      <c r="O105">
        <f>'7. 节点净发电功率'!P21</f>
        <v>0</v>
      </c>
      <c r="P105">
        <f>'7. 节点净发电功率'!Q21</f>
        <v>0</v>
      </c>
      <c r="Q105">
        <f>'7. 节点净发电功率'!R21</f>
        <v>0</v>
      </c>
      <c r="R105">
        <f>'7. 节点净发电功率'!S21</f>
        <v>0</v>
      </c>
      <c r="S105">
        <f>'7. 节点净发电功率'!T21</f>
        <v>0</v>
      </c>
      <c r="T105">
        <f>'7. 节点净发电功率'!U21</f>
        <v>0</v>
      </c>
      <c r="U105">
        <f>'7. 节点净发电功率'!V21</f>
        <v>0</v>
      </c>
      <c r="V105">
        <f>'7. 节点净发电功率'!W21</f>
        <v>0</v>
      </c>
      <c r="W105">
        <f>'7. 节点净发电功率'!X21</f>
        <v>0</v>
      </c>
      <c r="X105">
        <f>'7. 节点净发电功率'!Y21</f>
        <v>0</v>
      </c>
      <c r="Y105">
        <f>'7. 节点净发电功率'!Z21</f>
        <v>0</v>
      </c>
      <c r="Z105">
        <f>'7. 节点净发电功率'!AA21</f>
        <v>0</v>
      </c>
      <c r="AA105">
        <f>'7. 节点净发电功率'!AB21</f>
        <v>0</v>
      </c>
      <c r="AB105">
        <f>'7. 节点净发电功率'!AC21</f>
        <v>0</v>
      </c>
      <c r="AC105">
        <f>'7. 节点净发电功率'!AD21</f>
        <v>0</v>
      </c>
      <c r="AD105">
        <f>'7. 节点净发电功率'!AE21</f>
        <v>0</v>
      </c>
      <c r="AE105">
        <f>'7. 节点净发电功率'!AF21</f>
        <v>0</v>
      </c>
      <c r="AF105">
        <f>'7. 节点净发电功率'!AG21</f>
        <v>0</v>
      </c>
    </row>
    <row r="106" spans="2:32">
      <c r="B106">
        <f>'7. 节点净发电功率'!C22</f>
        <v>20</v>
      </c>
      <c r="C106">
        <f>'7. 节点净发电功率'!D22</f>
        <v>6663</v>
      </c>
      <c r="D106">
        <f>'7. 节点净发电功率'!E22</f>
        <v>-3874.5</v>
      </c>
      <c r="E106">
        <f>'7. 节点净发电功率'!F22</f>
        <v>-1624.5</v>
      </c>
      <c r="F106">
        <f>'7. 节点净发电功率'!G22</f>
        <v>1044</v>
      </c>
      <c r="G106">
        <f>'7. 节点净发电功率'!H22</f>
        <v>-2208</v>
      </c>
      <c r="H106">
        <f>'7. 节点净发电功率'!I22</f>
        <v>0</v>
      </c>
      <c r="I106">
        <f>'7. 节点净发电功率'!J22</f>
        <v>0</v>
      </c>
      <c r="J106">
        <f>'7. 节点净发电功率'!K22</f>
        <v>0</v>
      </c>
      <c r="K106">
        <f>'7. 节点净发电功率'!L22</f>
        <v>0</v>
      </c>
      <c r="L106">
        <f>'7. 节点净发电功率'!M22</f>
        <v>0</v>
      </c>
      <c r="M106">
        <f>'7. 节点净发电功率'!N22</f>
        <v>0</v>
      </c>
      <c r="N106">
        <f>'7. 节点净发电功率'!O22</f>
        <v>0</v>
      </c>
      <c r="O106">
        <f>'7. 节点净发电功率'!P22</f>
        <v>0</v>
      </c>
      <c r="P106">
        <f>'7. 节点净发电功率'!Q22</f>
        <v>0</v>
      </c>
      <c r="Q106">
        <f>'7. 节点净发电功率'!R22</f>
        <v>0</v>
      </c>
      <c r="R106">
        <f>'7. 节点净发电功率'!S22</f>
        <v>0</v>
      </c>
      <c r="S106">
        <f>'7. 节点净发电功率'!T22</f>
        <v>0</v>
      </c>
      <c r="T106">
        <f>'7. 节点净发电功率'!U22</f>
        <v>0</v>
      </c>
      <c r="U106">
        <f>'7. 节点净发电功率'!V22</f>
        <v>0</v>
      </c>
      <c r="V106">
        <f>'7. 节点净发电功率'!W22</f>
        <v>0</v>
      </c>
      <c r="W106">
        <f>'7. 节点净发电功率'!X22</f>
        <v>0</v>
      </c>
      <c r="X106">
        <f>'7. 节点净发电功率'!Y22</f>
        <v>0</v>
      </c>
      <c r="Y106">
        <f>'7. 节点净发电功率'!Z22</f>
        <v>0</v>
      </c>
      <c r="Z106">
        <f>'7. 节点净发电功率'!AA22</f>
        <v>0</v>
      </c>
      <c r="AA106">
        <f>'7. 节点净发电功率'!AB22</f>
        <v>0</v>
      </c>
      <c r="AB106">
        <f>'7. 节点净发电功率'!AC22</f>
        <v>0</v>
      </c>
      <c r="AC106">
        <f>'7. 节点净发电功率'!AD22</f>
        <v>0</v>
      </c>
      <c r="AD106">
        <f>'7. 节点净发电功率'!AE22</f>
        <v>0</v>
      </c>
      <c r="AE106">
        <f>'7. 节点净发电功率'!AF22</f>
        <v>0</v>
      </c>
      <c r="AF106">
        <f>'7. 节点净发电功率'!AG22</f>
        <v>0</v>
      </c>
    </row>
    <row r="107" spans="2:32">
      <c r="B107">
        <f>'7. 节点净发电功率'!C23</f>
        <v>21</v>
      </c>
      <c r="C107">
        <f>'7. 节点净发电功率'!D23</f>
        <v>6573</v>
      </c>
      <c r="D107">
        <f>'7. 节点净发电功率'!E23</f>
        <v>-3832.5</v>
      </c>
      <c r="E107">
        <f>'7. 节点净发电功率'!F23</f>
        <v>-1582.5</v>
      </c>
      <c r="F107">
        <f>'7. 节点净发电功率'!G23</f>
        <v>1026</v>
      </c>
      <c r="G107">
        <f>'7. 节点净发电功率'!H23</f>
        <v>-2184</v>
      </c>
      <c r="H107">
        <f>'7. 节点净发电功率'!I23</f>
        <v>0</v>
      </c>
      <c r="I107">
        <f>'7. 节点净发电功率'!J23</f>
        <v>0</v>
      </c>
      <c r="J107">
        <f>'7. 节点净发电功率'!K23</f>
        <v>0</v>
      </c>
      <c r="K107">
        <f>'7. 节点净发电功率'!L23</f>
        <v>0</v>
      </c>
      <c r="L107">
        <f>'7. 节点净发电功率'!M23</f>
        <v>0</v>
      </c>
      <c r="M107">
        <f>'7. 节点净发电功率'!N23</f>
        <v>0</v>
      </c>
      <c r="N107">
        <f>'7. 节点净发电功率'!O23</f>
        <v>0</v>
      </c>
      <c r="O107">
        <f>'7. 节点净发电功率'!P23</f>
        <v>0</v>
      </c>
      <c r="P107">
        <f>'7. 节点净发电功率'!Q23</f>
        <v>0</v>
      </c>
      <c r="Q107">
        <f>'7. 节点净发电功率'!R23</f>
        <v>0</v>
      </c>
      <c r="R107">
        <f>'7. 节点净发电功率'!S23</f>
        <v>0</v>
      </c>
      <c r="S107">
        <f>'7. 节点净发电功率'!T23</f>
        <v>0</v>
      </c>
      <c r="T107">
        <f>'7. 节点净发电功率'!U23</f>
        <v>0</v>
      </c>
      <c r="U107">
        <f>'7. 节点净发电功率'!V23</f>
        <v>0</v>
      </c>
      <c r="V107">
        <f>'7. 节点净发电功率'!W23</f>
        <v>0</v>
      </c>
      <c r="W107">
        <f>'7. 节点净发电功率'!X23</f>
        <v>0</v>
      </c>
      <c r="X107">
        <f>'7. 节点净发电功率'!Y23</f>
        <v>0</v>
      </c>
      <c r="Y107">
        <f>'7. 节点净发电功率'!Z23</f>
        <v>0</v>
      </c>
      <c r="Z107">
        <f>'7. 节点净发电功率'!AA23</f>
        <v>0</v>
      </c>
      <c r="AA107">
        <f>'7. 节点净发电功率'!AB23</f>
        <v>0</v>
      </c>
      <c r="AB107">
        <f>'7. 节点净发电功率'!AC23</f>
        <v>0</v>
      </c>
      <c r="AC107">
        <f>'7. 节点净发电功率'!AD23</f>
        <v>0</v>
      </c>
      <c r="AD107">
        <f>'7. 节点净发电功率'!AE23</f>
        <v>0</v>
      </c>
      <c r="AE107">
        <f>'7. 节点净发电功率'!AF23</f>
        <v>0</v>
      </c>
      <c r="AF107">
        <f>'7. 节点净发电功率'!AG23</f>
        <v>0</v>
      </c>
    </row>
    <row r="108" spans="2:32">
      <c r="B108">
        <f>'7. 节点净发电功率'!C24</f>
        <v>22</v>
      </c>
      <c r="C108">
        <f>'7. 节点净发电功率'!D24</f>
        <v>6346.5</v>
      </c>
      <c r="D108">
        <f>'7. 节点净发电功率'!E24</f>
        <v>-3743.25</v>
      </c>
      <c r="E108">
        <f>'7. 节点净发电功率'!F24</f>
        <v>-1493.25</v>
      </c>
      <c r="F108">
        <f>'7. 节点净发电功率'!G24</f>
        <v>1029</v>
      </c>
      <c r="G108">
        <f>'7. 节点净发电功率'!H24</f>
        <v>-2139</v>
      </c>
      <c r="H108">
        <f>'7. 节点净发电功率'!I24</f>
        <v>0</v>
      </c>
      <c r="I108">
        <f>'7. 节点净发电功率'!J24</f>
        <v>0</v>
      </c>
      <c r="J108">
        <f>'7. 节点净发电功率'!K24</f>
        <v>0</v>
      </c>
      <c r="K108">
        <f>'7. 节点净发电功率'!L24</f>
        <v>0</v>
      </c>
      <c r="L108">
        <f>'7. 节点净发电功率'!M24</f>
        <v>0</v>
      </c>
      <c r="M108">
        <f>'7. 节点净发电功率'!N24</f>
        <v>0</v>
      </c>
      <c r="N108">
        <f>'7. 节点净发电功率'!O24</f>
        <v>0</v>
      </c>
      <c r="O108">
        <f>'7. 节点净发电功率'!P24</f>
        <v>0</v>
      </c>
      <c r="P108">
        <f>'7. 节点净发电功率'!Q24</f>
        <v>0</v>
      </c>
      <c r="Q108">
        <f>'7. 节点净发电功率'!R24</f>
        <v>0</v>
      </c>
      <c r="R108">
        <f>'7. 节点净发电功率'!S24</f>
        <v>0</v>
      </c>
      <c r="S108">
        <f>'7. 节点净发电功率'!T24</f>
        <v>0</v>
      </c>
      <c r="T108">
        <f>'7. 节点净发电功率'!U24</f>
        <v>0</v>
      </c>
      <c r="U108">
        <f>'7. 节点净发电功率'!V24</f>
        <v>0</v>
      </c>
      <c r="V108">
        <f>'7. 节点净发电功率'!W24</f>
        <v>0</v>
      </c>
      <c r="W108">
        <f>'7. 节点净发电功率'!X24</f>
        <v>0</v>
      </c>
      <c r="X108">
        <f>'7. 节点净发电功率'!Y24</f>
        <v>0</v>
      </c>
      <c r="Y108">
        <f>'7. 节点净发电功率'!Z24</f>
        <v>0</v>
      </c>
      <c r="Z108">
        <f>'7. 节点净发电功率'!AA24</f>
        <v>0</v>
      </c>
      <c r="AA108">
        <f>'7. 节点净发电功率'!AB24</f>
        <v>0</v>
      </c>
      <c r="AB108">
        <f>'7. 节点净发电功率'!AC24</f>
        <v>0</v>
      </c>
      <c r="AC108">
        <f>'7. 节点净发电功率'!AD24</f>
        <v>0</v>
      </c>
      <c r="AD108">
        <f>'7. 节点净发电功率'!AE24</f>
        <v>0</v>
      </c>
      <c r="AE108">
        <f>'7. 节点净发电功率'!AF24</f>
        <v>0</v>
      </c>
      <c r="AF108">
        <f>'7. 节点净发电功率'!AG24</f>
        <v>0</v>
      </c>
    </row>
    <row r="109" spans="2:32">
      <c r="B109">
        <f>'7. 节点净发电功率'!C25</f>
        <v>23</v>
      </c>
      <c r="C109">
        <f>'7. 节点净发电功率'!D25</f>
        <v>6052.5</v>
      </c>
      <c r="D109">
        <f>'7. 节点净发电功率'!E25</f>
        <v>-3627.75</v>
      </c>
      <c r="E109">
        <f>'7. 节点净发电功率'!F25</f>
        <v>-1377.75</v>
      </c>
      <c r="F109">
        <f>'7. 节点净发电功率'!G25</f>
        <v>1041</v>
      </c>
      <c r="G109">
        <f>'7. 节点净发电功率'!H25</f>
        <v>-2088</v>
      </c>
      <c r="H109">
        <f>'7. 节点净发电功率'!I25</f>
        <v>0</v>
      </c>
      <c r="I109">
        <f>'7. 节点净发电功率'!J25</f>
        <v>0</v>
      </c>
      <c r="J109">
        <f>'7. 节点净发电功率'!K25</f>
        <v>0</v>
      </c>
      <c r="K109">
        <f>'7. 节点净发电功率'!L25</f>
        <v>0</v>
      </c>
      <c r="L109">
        <f>'7. 节点净发电功率'!M25</f>
        <v>0</v>
      </c>
      <c r="M109">
        <f>'7. 节点净发电功率'!N25</f>
        <v>0</v>
      </c>
      <c r="N109">
        <f>'7. 节点净发电功率'!O25</f>
        <v>0</v>
      </c>
      <c r="O109">
        <f>'7. 节点净发电功率'!P25</f>
        <v>0</v>
      </c>
      <c r="P109">
        <f>'7. 节点净发电功率'!Q25</f>
        <v>0</v>
      </c>
      <c r="Q109">
        <f>'7. 节点净发电功率'!R25</f>
        <v>0</v>
      </c>
      <c r="R109">
        <f>'7. 节点净发电功率'!S25</f>
        <v>0</v>
      </c>
      <c r="S109">
        <f>'7. 节点净发电功率'!T25</f>
        <v>0</v>
      </c>
      <c r="T109">
        <f>'7. 节点净发电功率'!U25</f>
        <v>0</v>
      </c>
      <c r="U109">
        <f>'7. 节点净发电功率'!V25</f>
        <v>0</v>
      </c>
      <c r="V109">
        <f>'7. 节点净发电功率'!W25</f>
        <v>0</v>
      </c>
      <c r="W109">
        <f>'7. 节点净发电功率'!X25</f>
        <v>0</v>
      </c>
      <c r="X109">
        <f>'7. 节点净发电功率'!Y25</f>
        <v>0</v>
      </c>
      <c r="Y109">
        <f>'7. 节点净发电功率'!Z25</f>
        <v>0</v>
      </c>
      <c r="Z109">
        <f>'7. 节点净发电功率'!AA25</f>
        <v>0</v>
      </c>
      <c r="AA109">
        <f>'7. 节点净发电功率'!AB25</f>
        <v>0</v>
      </c>
      <c r="AB109">
        <f>'7. 节点净发电功率'!AC25</f>
        <v>0</v>
      </c>
      <c r="AC109">
        <f>'7. 节点净发电功率'!AD25</f>
        <v>0</v>
      </c>
      <c r="AD109">
        <f>'7. 节点净发电功率'!AE25</f>
        <v>0</v>
      </c>
      <c r="AE109">
        <f>'7. 节点净发电功率'!AF25</f>
        <v>0</v>
      </c>
      <c r="AF109">
        <f>'7. 节点净发电功率'!AG25</f>
        <v>0</v>
      </c>
    </row>
    <row r="110" spans="2:32">
      <c r="B110">
        <f>'7. 节点净发电功率'!C26</f>
        <v>24</v>
      </c>
      <c r="C110">
        <f>'7. 节点净发电功率'!D26</f>
        <v>5830.5</v>
      </c>
      <c r="D110">
        <f>'7. 节点净发电功率'!E26</f>
        <v>-3543.75</v>
      </c>
      <c r="E110">
        <f>'7. 节点净发电功率'!F26</f>
        <v>-1293.75</v>
      </c>
      <c r="F110">
        <f>'7. 节点净发电功率'!G26</f>
        <v>1059</v>
      </c>
      <c r="G110">
        <f>'7. 节点净发电功率'!H26</f>
        <v>-2052</v>
      </c>
      <c r="H110">
        <f>'7. 节点净发电功率'!I26</f>
        <v>0</v>
      </c>
      <c r="I110">
        <f>'7. 节点净发电功率'!J26</f>
        <v>0</v>
      </c>
      <c r="J110">
        <f>'7. 节点净发电功率'!K26</f>
        <v>0</v>
      </c>
      <c r="K110">
        <f>'7. 节点净发电功率'!L26</f>
        <v>0</v>
      </c>
      <c r="L110">
        <f>'7. 节点净发电功率'!M26</f>
        <v>0</v>
      </c>
      <c r="M110">
        <f>'7. 节点净发电功率'!N26</f>
        <v>0</v>
      </c>
      <c r="N110">
        <f>'7. 节点净发电功率'!O26</f>
        <v>0</v>
      </c>
      <c r="O110">
        <f>'7. 节点净发电功率'!P26</f>
        <v>0</v>
      </c>
      <c r="P110">
        <f>'7. 节点净发电功率'!Q26</f>
        <v>0</v>
      </c>
      <c r="Q110">
        <f>'7. 节点净发电功率'!R26</f>
        <v>0</v>
      </c>
      <c r="R110">
        <f>'7. 节点净发电功率'!S26</f>
        <v>0</v>
      </c>
      <c r="S110">
        <f>'7. 节点净发电功率'!T26</f>
        <v>0</v>
      </c>
      <c r="T110">
        <f>'7. 节点净发电功率'!U26</f>
        <v>0</v>
      </c>
      <c r="U110">
        <f>'7. 节点净发电功率'!V26</f>
        <v>0</v>
      </c>
      <c r="V110">
        <f>'7. 节点净发电功率'!W26</f>
        <v>0</v>
      </c>
      <c r="W110">
        <f>'7. 节点净发电功率'!X26</f>
        <v>0</v>
      </c>
      <c r="X110">
        <f>'7. 节点净发电功率'!Y26</f>
        <v>0</v>
      </c>
      <c r="Y110">
        <f>'7. 节点净发电功率'!Z26</f>
        <v>0</v>
      </c>
      <c r="Z110">
        <f>'7. 节点净发电功率'!AA26</f>
        <v>0</v>
      </c>
      <c r="AA110">
        <f>'7. 节点净发电功率'!AB26</f>
        <v>0</v>
      </c>
      <c r="AB110">
        <f>'7. 节点净发电功率'!AC26</f>
        <v>0</v>
      </c>
      <c r="AC110">
        <f>'7. 节点净发电功率'!AD26</f>
        <v>0</v>
      </c>
      <c r="AD110">
        <f>'7. 节点净发电功率'!AE26</f>
        <v>0</v>
      </c>
      <c r="AE110">
        <f>'7. 节点净发电功率'!AF26</f>
        <v>0</v>
      </c>
      <c r="AF110">
        <f>'7. 节点净发电功率'!AG26</f>
        <v>0</v>
      </c>
    </row>
    <row r="114" spans="2:43" ht="18">
      <c r="B114" s="137" t="s">
        <v>226</v>
      </c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</row>
    <row r="115" spans="2:43" ht="16">
      <c r="B115" t="s">
        <v>227</v>
      </c>
      <c r="C115" s="13">
        <f t="array" ref="C115:AQ115">TRANSPOSE(C208:C248)</f>
        <v>3080</v>
      </c>
      <c r="D115" s="13">
        <v>1880</v>
      </c>
      <c r="E115" s="13">
        <v>2140</v>
      </c>
      <c r="F115" s="13">
        <v>750</v>
      </c>
      <c r="G115" s="13">
        <v>3380</v>
      </c>
      <c r="H115" s="13">
        <v>1130</v>
      </c>
      <c r="I115" s="13">
        <v>0</v>
      </c>
      <c r="J115" s="13" t="e">
        <v>#REF!</v>
      </c>
      <c r="K115" s="13" t="e">
        <v>#REF!</v>
      </c>
      <c r="L115" s="13" t="e">
        <v>#REF!</v>
      </c>
      <c r="M115" s="13" t="e">
        <v>#REF!</v>
      </c>
      <c r="N115" s="13" t="e">
        <v>#REF!</v>
      </c>
      <c r="O115" s="13" t="e">
        <v>#REF!</v>
      </c>
      <c r="P115" s="13" t="e">
        <v>#REF!</v>
      </c>
      <c r="Q115" s="13" t="e">
        <v>#REF!</v>
      </c>
      <c r="R115" s="13" t="e">
        <v>#REF!</v>
      </c>
      <c r="S115" s="13" t="e">
        <v>#REF!</v>
      </c>
      <c r="T115" s="13" t="e">
        <v>#REF!</v>
      </c>
      <c r="U115" s="13" t="e">
        <v>#REF!</v>
      </c>
      <c r="V115" s="13" t="e">
        <v>#REF!</v>
      </c>
      <c r="W115" s="13" t="e">
        <v>#REF!</v>
      </c>
      <c r="X115" s="13" t="e">
        <v>#REF!</v>
      </c>
      <c r="Y115" s="13" t="e">
        <v>#REF!</v>
      </c>
      <c r="Z115" s="13" t="e">
        <v>#REF!</v>
      </c>
      <c r="AA115" s="13" t="e">
        <v>#REF!</v>
      </c>
      <c r="AB115" s="13" t="e">
        <v>#REF!</v>
      </c>
      <c r="AC115" s="13" t="e">
        <v>#REF!</v>
      </c>
      <c r="AD115" s="13" t="e">
        <v>#REF!</v>
      </c>
      <c r="AE115" s="13" t="e">
        <v>#REF!</v>
      </c>
      <c r="AF115" s="13" t="e">
        <v>#REF!</v>
      </c>
      <c r="AG115" s="13" t="e">
        <v>#REF!</v>
      </c>
      <c r="AH115" s="13" t="e">
        <v>#REF!</v>
      </c>
      <c r="AI115" s="13" t="e">
        <v>#REF!</v>
      </c>
      <c r="AJ115" s="13" t="e">
        <v>#REF!</v>
      </c>
      <c r="AK115" s="13" t="e">
        <v>#REF!</v>
      </c>
      <c r="AL115" s="13" t="e">
        <v>#REF!</v>
      </c>
      <c r="AM115" s="13" t="e">
        <v>#REF!</v>
      </c>
      <c r="AN115" s="13" t="e">
        <v>#REF!</v>
      </c>
      <c r="AO115" s="13" t="e">
        <v>#REF!</v>
      </c>
      <c r="AP115" s="13" t="e">
        <v>#REF!</v>
      </c>
      <c r="AQ115" s="13">
        <v>0</v>
      </c>
    </row>
    <row r="116" spans="2:43">
      <c r="B116" t="str">
        <f>'7. 节点净发电功率'!C32</f>
        <v>时刻</v>
      </c>
      <c r="C116" s="10" t="s">
        <v>104</v>
      </c>
      <c r="D116" s="10" t="s">
        <v>105</v>
      </c>
      <c r="E116" s="10" t="s">
        <v>106</v>
      </c>
      <c r="F116" s="10" t="s">
        <v>107</v>
      </c>
      <c r="G116" s="10" t="s">
        <v>108</v>
      </c>
      <c r="H116" s="10" t="s">
        <v>109</v>
      </c>
      <c r="I116" s="10" t="s">
        <v>110</v>
      </c>
      <c r="J116" s="10" t="s">
        <v>111</v>
      </c>
      <c r="K116" s="10" t="s">
        <v>112</v>
      </c>
      <c r="L116" s="10" t="s">
        <v>113</v>
      </c>
      <c r="M116" s="10" t="s">
        <v>114</v>
      </c>
      <c r="N116" s="10" t="s">
        <v>115</v>
      </c>
      <c r="O116" s="10" t="s">
        <v>116</v>
      </c>
      <c r="P116" s="10" t="s">
        <v>117</v>
      </c>
      <c r="Q116" s="10" t="s">
        <v>118</v>
      </c>
      <c r="R116" s="10" t="s">
        <v>119</v>
      </c>
      <c r="S116" s="10" t="s">
        <v>120</v>
      </c>
      <c r="T116" s="10" t="s">
        <v>121</v>
      </c>
      <c r="U116" s="10" t="s">
        <v>122</v>
      </c>
      <c r="V116" s="10" t="s">
        <v>123</v>
      </c>
      <c r="W116" s="12" t="s">
        <v>124</v>
      </c>
      <c r="X116" s="10" t="s">
        <v>125</v>
      </c>
      <c r="Y116" s="10" t="s">
        <v>126</v>
      </c>
      <c r="Z116" s="10" t="s">
        <v>127</v>
      </c>
      <c r="AA116" s="10" t="s">
        <v>128</v>
      </c>
      <c r="AB116" s="10" t="s">
        <v>129</v>
      </c>
      <c r="AC116" s="10" t="s">
        <v>130</v>
      </c>
      <c r="AD116" s="10" t="s">
        <v>131</v>
      </c>
      <c r="AE116" s="10" t="s">
        <v>132</v>
      </c>
      <c r="AF116" s="10" t="s">
        <v>133</v>
      </c>
      <c r="AG116" s="10" t="s">
        <v>134</v>
      </c>
      <c r="AH116" s="10" t="s">
        <v>135</v>
      </c>
      <c r="AI116" s="10" t="s">
        <v>136</v>
      </c>
      <c r="AJ116" s="10" t="s">
        <v>137</v>
      </c>
      <c r="AK116" s="10" t="s">
        <v>138</v>
      </c>
      <c r="AL116" s="10" t="s">
        <v>139</v>
      </c>
      <c r="AM116" s="10" t="s">
        <v>140</v>
      </c>
      <c r="AN116" s="10" t="s">
        <v>141</v>
      </c>
      <c r="AO116" s="10" t="s">
        <v>142</v>
      </c>
      <c r="AP116" s="10" t="s">
        <v>143</v>
      </c>
      <c r="AQ116" s="10" t="s">
        <v>144</v>
      </c>
    </row>
    <row r="117" spans="2:43">
      <c r="B117">
        <v>0</v>
      </c>
      <c r="C117" s="14">
        <f t="array" ref="C117:H140">MMULT(C87:G110,C54:H58)</f>
        <v>2905.2564627677393</v>
      </c>
      <c r="D117" s="15">
        <v>-612.24353723225363</v>
      </c>
      <c r="E117" s="15">
        <v>-1879.7435372322559</v>
      </c>
      <c r="F117" s="15">
        <v>189.26020348662621</v>
      </c>
      <c r="G117" s="15">
        <v>-2121.2602034866245</v>
      </c>
      <c r="H117" s="15">
        <v>631.48333374562708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</row>
    <row r="118" spans="2:43">
      <c r="B118">
        <v>1</v>
      </c>
      <c r="C118" s="15">
        <v>2929.2831027999691</v>
      </c>
      <c r="D118" s="15">
        <v>-603.96689720002394</v>
      </c>
      <c r="E118" s="15">
        <v>-1887.2168972000259</v>
      </c>
      <c r="F118" s="15">
        <v>205.88561917114072</v>
      </c>
      <c r="G118" s="15">
        <v>-2128.8856191711388</v>
      </c>
      <c r="H118" s="15">
        <v>649.33127802888271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</row>
    <row r="119" spans="2:43">
      <c r="B119">
        <v>2</v>
      </c>
      <c r="C119" s="15">
        <v>2948.0033404955311</v>
      </c>
      <c r="D119" s="15">
        <v>-595.74665950446229</v>
      </c>
      <c r="E119" s="15">
        <v>-1889.4966595044643</v>
      </c>
      <c r="F119" s="15">
        <v>223.1683977283576</v>
      </c>
      <c r="G119" s="15">
        <v>-2134.1683977283556</v>
      </c>
      <c r="H119" s="15">
        <v>667.32826177610411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</row>
    <row r="120" spans="2:43">
      <c r="B120">
        <v>3</v>
      </c>
      <c r="C120" s="15">
        <v>2960.6662190290704</v>
      </c>
      <c r="D120" s="15">
        <v>-588.33378097092304</v>
      </c>
      <c r="E120" s="15">
        <v>-1887.3337809709253</v>
      </c>
      <c r="F120" s="15">
        <v>237.55408934610804</v>
      </c>
      <c r="G120" s="15">
        <v>-2145.5540893461061</v>
      </c>
      <c r="H120" s="15">
        <v>683.77969162481429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</row>
    <row r="121" spans="2:43">
      <c r="B121">
        <v>4</v>
      </c>
      <c r="C121" s="15">
        <v>2973.2630262539415</v>
      </c>
      <c r="D121" s="15">
        <v>-580.9869737460524</v>
      </c>
      <c r="E121" s="15">
        <v>-1885.2369737460542</v>
      </c>
      <c r="F121" s="15">
        <v>249.1549473966935</v>
      </c>
      <c r="G121" s="15">
        <v>-2169.1549473966916</v>
      </c>
      <c r="H121" s="15">
        <v>700.08202634935822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</row>
    <row r="122" spans="2:43">
      <c r="B122">
        <v>5</v>
      </c>
      <c r="C122" s="15">
        <v>2991.1001645068113</v>
      </c>
      <c r="D122" s="15">
        <v>-573.64983549318163</v>
      </c>
      <c r="E122" s="15">
        <v>-1888.3998354931841</v>
      </c>
      <c r="F122" s="15">
        <v>257.31360900741134</v>
      </c>
      <c r="G122" s="15">
        <v>-2207.3136090074095</v>
      </c>
      <c r="H122" s="15">
        <v>716.08622648576988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</row>
    <row r="123" spans="2:43">
      <c r="B123">
        <v>6</v>
      </c>
      <c r="C123" s="15">
        <v>2984.1226415094302</v>
      </c>
      <c r="D123" s="15">
        <v>-575.37735849056298</v>
      </c>
      <c r="E123" s="15">
        <v>-1884.877358490565</v>
      </c>
      <c r="F123" s="15">
        <v>248.4131082423045</v>
      </c>
      <c r="G123" s="15">
        <v>-2231.4131082423028</v>
      </c>
      <c r="H123" s="15">
        <v>712.46425024825828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</row>
    <row r="124" spans="2:43">
      <c r="B124">
        <v>7</v>
      </c>
      <c r="C124" s="15">
        <v>2949.4877794937183</v>
      </c>
      <c r="D124" s="15">
        <v>-589.01222050627518</v>
      </c>
      <c r="E124" s="15">
        <v>-1877.5122205062773</v>
      </c>
      <c r="F124" s="15">
        <v>219.71084967505109</v>
      </c>
      <c r="G124" s="15">
        <v>-2223.7108496750488</v>
      </c>
      <c r="H124" s="15">
        <v>682.80137083122361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</row>
    <row r="125" spans="2:43">
      <c r="B125">
        <v>8</v>
      </c>
      <c r="C125" s="15">
        <v>2926.6628113878965</v>
      </c>
      <c r="D125" s="15">
        <v>-606.58718861209661</v>
      </c>
      <c r="E125" s="15">
        <v>-1889.8371886120988</v>
      </c>
      <c r="F125" s="15">
        <v>184.4188050196673</v>
      </c>
      <c r="G125" s="15">
        <v>-2200.4188050196653</v>
      </c>
      <c r="H125" s="15">
        <v>643.418383592429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</row>
    <row r="126" spans="2:43">
      <c r="B126">
        <v>9</v>
      </c>
      <c r="C126" s="15">
        <v>2913.456355334717</v>
      </c>
      <c r="D126" s="15">
        <v>-625.04364466527602</v>
      </c>
      <c r="E126" s="15">
        <v>-1913.543644665278</v>
      </c>
      <c r="F126" s="15">
        <v>148.05002703495532</v>
      </c>
      <c r="G126" s="15">
        <v>-2170.050027034953</v>
      </c>
      <c r="H126" s="15">
        <v>601.49361763032039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</row>
    <row r="127" spans="2:43">
      <c r="B127">
        <v>10</v>
      </c>
      <c r="C127" s="15">
        <v>2894.8403612435336</v>
      </c>
      <c r="D127" s="15">
        <v>-643.65963875645969</v>
      </c>
      <c r="E127" s="15">
        <v>-1932.1596387564616</v>
      </c>
      <c r="F127" s="15">
        <v>112.67448147663939</v>
      </c>
      <c r="G127" s="15">
        <v>-2134.6744814766371</v>
      </c>
      <c r="H127" s="15">
        <v>559.48515727982021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</row>
    <row r="128" spans="2:43">
      <c r="B128">
        <v>11</v>
      </c>
      <c r="C128" s="15">
        <v>2854.417007990327</v>
      </c>
      <c r="D128" s="15">
        <v>-663.08299200966576</v>
      </c>
      <c r="E128" s="15">
        <v>-1930.5829920096678</v>
      </c>
      <c r="F128" s="15">
        <v>78.822901610435792</v>
      </c>
      <c r="G128" s="15">
        <v>-2088.8229016104337</v>
      </c>
      <c r="H128" s="15">
        <v>516.76009039922985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</row>
    <row r="129" spans="2:87">
      <c r="B129">
        <v>12</v>
      </c>
      <c r="C129" s="15">
        <v>2826.2810548579832</v>
      </c>
      <c r="D129" s="15">
        <v>-675.46894514200972</v>
      </c>
      <c r="E129" s="15">
        <v>-1927.218945142012</v>
      </c>
      <c r="F129" s="15">
        <v>57.579788455898495</v>
      </c>
      <c r="G129" s="15">
        <v>-2058.5797884558965</v>
      </c>
      <c r="H129" s="15">
        <v>489.63915668611139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</row>
    <row r="130" spans="2:87">
      <c r="B130">
        <v>13</v>
      </c>
      <c r="C130" s="15">
        <v>2836.8938595313193</v>
      </c>
      <c r="D130" s="15">
        <v>-675.35614046867329</v>
      </c>
      <c r="E130" s="15">
        <v>-1937.6061404686754</v>
      </c>
      <c r="F130" s="15">
        <v>56.265062710493567</v>
      </c>
      <c r="G130" s="15">
        <v>-2063.2650627104913</v>
      </c>
      <c r="H130" s="15">
        <v>489.34107775817984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</row>
    <row r="131" spans="2:87">
      <c r="B131">
        <v>14</v>
      </c>
      <c r="C131" s="15">
        <v>2892.1435741623545</v>
      </c>
      <c r="D131" s="15">
        <v>-662.10642583763865</v>
      </c>
      <c r="E131" s="15">
        <v>-1966.3564258376407</v>
      </c>
      <c r="F131" s="15">
        <v>75.326847300215945</v>
      </c>
      <c r="G131" s="15">
        <v>-2106.326847300214</v>
      </c>
      <c r="H131" s="15">
        <v>517.02957853742248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</row>
    <row r="132" spans="2:87">
      <c r="B132">
        <v>15</v>
      </c>
      <c r="C132" s="15">
        <v>2985.5602967837203</v>
      </c>
      <c r="D132" s="15">
        <v>-636.93970321627296</v>
      </c>
      <c r="E132" s="15">
        <v>-2009.4397032162751</v>
      </c>
      <c r="F132" s="15">
        <v>113.21153350037358</v>
      </c>
      <c r="G132" s="15">
        <v>-2183.2115335003714</v>
      </c>
      <c r="H132" s="15">
        <v>570.22816971589918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</row>
    <row r="133" spans="2:87">
      <c r="B133">
        <v>16</v>
      </c>
      <c r="C133" s="15">
        <v>3117.0408916940805</v>
      </c>
      <c r="D133" s="15">
        <v>-599.95910830591231</v>
      </c>
      <c r="E133" s="15">
        <v>-2066.9591083059145</v>
      </c>
      <c r="F133" s="15">
        <v>170.25499086465985</v>
      </c>
      <c r="G133" s="15">
        <v>-2291.2549908646579</v>
      </c>
      <c r="H133" s="15">
        <v>648.70411744125215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</row>
    <row r="134" spans="2:87">
      <c r="B134">
        <v>17</v>
      </c>
      <c r="C134" s="15">
        <v>3243.4213556704449</v>
      </c>
      <c r="D134" s="15">
        <v>-562.82864432954784</v>
      </c>
      <c r="E134" s="15">
        <v>-2119.0786443295497</v>
      </c>
      <c r="F134" s="15">
        <v>227.28407199426135</v>
      </c>
      <c r="G134" s="15">
        <v>-2402.2840719942592</v>
      </c>
      <c r="H134" s="15">
        <v>727.79457233528558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</row>
    <row r="135" spans="2:87">
      <c r="B135">
        <v>18</v>
      </c>
      <c r="C135" s="15">
        <v>3329.1340226952216</v>
      </c>
      <c r="D135" s="15">
        <v>-534.86597730477104</v>
      </c>
      <c r="E135" s="15">
        <v>-2148.865977304773</v>
      </c>
      <c r="F135" s="15">
        <v>272.01091293331081</v>
      </c>
      <c r="G135" s="15">
        <v>-2480.0109129333086</v>
      </c>
      <c r="H135" s="15">
        <v>787.85506437145921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</row>
    <row r="136" spans="2:87">
      <c r="B136">
        <v>19</v>
      </c>
      <c r="C136" s="15">
        <v>3350.5938024575257</v>
      </c>
      <c r="D136" s="15">
        <v>-523.90619754246654</v>
      </c>
      <c r="E136" s="15">
        <v>-2148.4061975424688</v>
      </c>
      <c r="F136" s="15">
        <v>292.37215647054302</v>
      </c>
      <c r="G136" s="15">
        <v>-2500.3721564705406</v>
      </c>
      <c r="H136" s="15">
        <v>812.0340410719225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</row>
    <row r="137" spans="2:87">
      <c r="B137">
        <v>20</v>
      </c>
      <c r="C137" s="15">
        <v>3302.3250856106852</v>
      </c>
      <c r="D137" s="15">
        <v>-530.17491438930722</v>
      </c>
      <c r="E137" s="15">
        <v>-2112.6749143893094</v>
      </c>
      <c r="F137" s="15">
        <v>286.57620146518911</v>
      </c>
      <c r="G137" s="15">
        <v>-2470.5762014651868</v>
      </c>
      <c r="H137" s="15">
        <v>800.09871292411742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</row>
    <row r="138" spans="2:87">
      <c r="B138">
        <v>21</v>
      </c>
      <c r="C138" s="15">
        <v>3191.9612737527655</v>
      </c>
      <c r="D138" s="15">
        <v>-551.28872624722703</v>
      </c>
      <c r="E138" s="15">
        <v>-2044.5387262472295</v>
      </c>
      <c r="F138" s="15">
        <v>258.38762823933598</v>
      </c>
      <c r="G138" s="15">
        <v>-2397.3876282393339</v>
      </c>
      <c r="H138" s="15">
        <v>757.15109800789048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</row>
    <row r="139" spans="2:87">
      <c r="B139">
        <v>22</v>
      </c>
      <c r="C139" s="15">
        <v>3047.8121097159701</v>
      </c>
      <c r="D139" s="15">
        <v>-579.93789028402307</v>
      </c>
      <c r="E139" s="15">
        <v>-1957.6878902840253</v>
      </c>
      <c r="F139" s="15">
        <v>218.10694533284857</v>
      </c>
      <c r="G139" s="15">
        <v>-2306.1069453328464</v>
      </c>
      <c r="H139" s="15">
        <v>698.58094495117382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</row>
    <row r="140" spans="2:87">
      <c r="B140">
        <v>23</v>
      </c>
      <c r="C140" s="15">
        <v>2941.2157221513426</v>
      </c>
      <c r="D140" s="15">
        <v>-602.53427784865073</v>
      </c>
      <c r="E140" s="15">
        <v>-1896.2842778486529</v>
      </c>
      <c r="F140" s="15">
        <v>185.27281273081385</v>
      </c>
      <c r="G140" s="15">
        <v>-2237.2728127308119</v>
      </c>
      <c r="H140" s="15">
        <v>652.01146511783656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</row>
    <row r="143" spans="2:87" ht="26">
      <c r="B143" s="138" t="s">
        <v>228</v>
      </c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</row>
    <row r="144" spans="2:87">
      <c r="B144" t="s">
        <v>229</v>
      </c>
      <c r="C144" s="10" t="s">
        <v>104</v>
      </c>
      <c r="D144" s="10" t="s">
        <v>105</v>
      </c>
      <c r="E144" s="10" t="s">
        <v>106</v>
      </c>
      <c r="F144" s="10" t="s">
        <v>107</v>
      </c>
      <c r="G144" s="10" t="s">
        <v>108</v>
      </c>
      <c r="H144" s="10" t="s">
        <v>109</v>
      </c>
      <c r="I144" s="10" t="s">
        <v>110</v>
      </c>
      <c r="J144" s="10" t="s">
        <v>111</v>
      </c>
      <c r="K144" s="10" t="s">
        <v>112</v>
      </c>
      <c r="L144" s="10" t="s">
        <v>113</v>
      </c>
      <c r="M144" s="10" t="s">
        <v>114</v>
      </c>
      <c r="N144" s="10" t="s">
        <v>115</v>
      </c>
      <c r="O144" s="10" t="s">
        <v>116</v>
      </c>
      <c r="P144" s="10" t="s">
        <v>117</v>
      </c>
      <c r="Q144" s="10" t="s">
        <v>118</v>
      </c>
      <c r="R144" s="10" t="s">
        <v>119</v>
      </c>
      <c r="S144" s="10" t="s">
        <v>120</v>
      </c>
      <c r="T144" s="10" t="s">
        <v>121</v>
      </c>
      <c r="U144" s="10" t="s">
        <v>122</v>
      </c>
      <c r="V144" s="10" t="s">
        <v>123</v>
      </c>
      <c r="W144" s="12" t="s">
        <v>124</v>
      </c>
      <c r="X144" s="10" t="s">
        <v>125</v>
      </c>
      <c r="Y144" s="10" t="s">
        <v>126</v>
      </c>
      <c r="Z144" s="10" t="s">
        <v>127</v>
      </c>
      <c r="AA144" s="10" t="s">
        <v>128</v>
      </c>
      <c r="AB144" s="10" t="s">
        <v>129</v>
      </c>
      <c r="AC144" s="10" t="s">
        <v>130</v>
      </c>
      <c r="AD144" s="10" t="s">
        <v>131</v>
      </c>
      <c r="AE144" s="10" t="s">
        <v>132</v>
      </c>
      <c r="AF144" s="10" t="s">
        <v>133</v>
      </c>
      <c r="AG144" s="10" t="s">
        <v>134</v>
      </c>
      <c r="AH144" s="10" t="s">
        <v>135</v>
      </c>
      <c r="AI144" s="10" t="s">
        <v>136</v>
      </c>
      <c r="AJ144" s="10" t="s">
        <v>137</v>
      </c>
      <c r="AK144" s="10" t="s">
        <v>138</v>
      </c>
      <c r="AL144" s="10" t="s">
        <v>139</v>
      </c>
      <c r="AM144" s="10" t="s">
        <v>140</v>
      </c>
      <c r="AN144" s="10" t="s">
        <v>141</v>
      </c>
      <c r="AO144" s="10" t="s">
        <v>142</v>
      </c>
      <c r="AP144" s="10" t="s">
        <v>143</v>
      </c>
      <c r="AQ144" s="10" t="s">
        <v>144</v>
      </c>
      <c r="AR144" s="10" t="s">
        <v>230</v>
      </c>
      <c r="AT144" s="10" t="s">
        <v>104</v>
      </c>
      <c r="AU144" s="10" t="s">
        <v>105</v>
      </c>
      <c r="AV144" s="10" t="s">
        <v>106</v>
      </c>
      <c r="AW144" s="10" t="s">
        <v>107</v>
      </c>
      <c r="AX144" s="10" t="s">
        <v>108</v>
      </c>
      <c r="AY144" s="10" t="s">
        <v>109</v>
      </c>
      <c r="AZ144" s="10" t="s">
        <v>110</v>
      </c>
      <c r="BA144" s="10" t="s">
        <v>111</v>
      </c>
      <c r="BB144" s="10" t="s">
        <v>112</v>
      </c>
      <c r="BC144" s="10" t="s">
        <v>113</v>
      </c>
      <c r="BD144" s="10" t="s">
        <v>114</v>
      </c>
      <c r="BE144" s="10" t="s">
        <v>115</v>
      </c>
      <c r="BF144" s="10" t="s">
        <v>116</v>
      </c>
      <c r="BG144" s="10" t="s">
        <v>117</v>
      </c>
      <c r="BH144" s="10" t="s">
        <v>118</v>
      </c>
      <c r="BI144" s="10" t="s">
        <v>119</v>
      </c>
      <c r="BJ144" s="10" t="s">
        <v>120</v>
      </c>
      <c r="BK144" s="10" t="s">
        <v>121</v>
      </c>
      <c r="BL144" s="10" t="s">
        <v>122</v>
      </c>
      <c r="BM144" s="10" t="s">
        <v>123</v>
      </c>
      <c r="BN144" s="12" t="s">
        <v>124</v>
      </c>
      <c r="BO144" s="10" t="s">
        <v>125</v>
      </c>
      <c r="BP144" s="10" t="s">
        <v>126</v>
      </c>
      <c r="BQ144" s="10" t="s">
        <v>127</v>
      </c>
      <c r="BR144" s="10" t="s">
        <v>128</v>
      </c>
      <c r="BS144" s="10" t="s">
        <v>129</v>
      </c>
      <c r="BT144" s="10" t="s">
        <v>130</v>
      </c>
      <c r="BU144" s="10" t="s">
        <v>131</v>
      </c>
      <c r="BV144" s="10" t="s">
        <v>132</v>
      </c>
      <c r="BW144" s="10" t="s">
        <v>133</v>
      </c>
      <c r="BX144" s="10" t="s">
        <v>134</v>
      </c>
      <c r="BY144" s="10" t="s">
        <v>135</v>
      </c>
      <c r="BZ144" s="10" t="s">
        <v>136</v>
      </c>
      <c r="CA144" s="10" t="s">
        <v>137</v>
      </c>
      <c r="CB144" s="10" t="s">
        <v>138</v>
      </c>
      <c r="CC144" s="10" t="s">
        <v>139</v>
      </c>
      <c r="CD144" s="10" t="s">
        <v>140</v>
      </c>
      <c r="CE144" s="10" t="s">
        <v>141</v>
      </c>
      <c r="CF144" s="10" t="s">
        <v>142</v>
      </c>
      <c r="CG144" s="10" t="s">
        <v>143</v>
      </c>
      <c r="CH144" s="10" t="s">
        <v>144</v>
      </c>
      <c r="CI144" s="10" t="s">
        <v>231</v>
      </c>
    </row>
    <row r="145" spans="2:87">
      <c r="B145" s="42">
        <v>0</v>
      </c>
      <c r="C145" s="4">
        <f>MAX(C117-C$115,0)</f>
        <v>0</v>
      </c>
      <c r="D145" s="4">
        <f t="shared" ref="D145:AQ151" si="0">MAX(D117-D$115,0)</f>
        <v>0</v>
      </c>
      <c r="E145" s="4">
        <f t="shared" si="0"/>
        <v>0</v>
      </c>
      <c r="F145" s="4">
        <f t="shared" si="0"/>
        <v>0</v>
      </c>
      <c r="G145" s="4">
        <f t="shared" si="0"/>
        <v>0</v>
      </c>
      <c r="H145" s="4">
        <f t="shared" si="0"/>
        <v>0</v>
      </c>
      <c r="I145" s="4">
        <f t="shared" si="0"/>
        <v>0</v>
      </c>
      <c r="J145" t="e">
        <f t="shared" si="0"/>
        <v>#REF!</v>
      </c>
      <c r="K145" t="e">
        <f t="shared" si="0"/>
        <v>#REF!</v>
      </c>
      <c r="L145" t="e">
        <f t="shared" si="0"/>
        <v>#REF!</v>
      </c>
      <c r="M145" t="e">
        <f t="shared" si="0"/>
        <v>#REF!</v>
      </c>
      <c r="N145" t="e">
        <f t="shared" si="0"/>
        <v>#REF!</v>
      </c>
      <c r="O145" t="e">
        <f t="shared" si="0"/>
        <v>#REF!</v>
      </c>
      <c r="P145" t="e">
        <f t="shared" si="0"/>
        <v>#REF!</v>
      </c>
      <c r="Q145" t="e">
        <f t="shared" si="0"/>
        <v>#REF!</v>
      </c>
      <c r="R145" t="e">
        <f t="shared" si="0"/>
        <v>#REF!</v>
      </c>
      <c r="S145" t="e">
        <f t="shared" si="0"/>
        <v>#REF!</v>
      </c>
      <c r="T145" t="e">
        <f t="shared" si="0"/>
        <v>#REF!</v>
      </c>
      <c r="U145" t="e">
        <f t="shared" si="0"/>
        <v>#REF!</v>
      </c>
      <c r="V145" t="e">
        <f t="shared" si="0"/>
        <v>#REF!</v>
      </c>
      <c r="W145" s="17" t="e">
        <f t="shared" si="0"/>
        <v>#REF!</v>
      </c>
      <c r="X145" t="e">
        <f t="shared" si="0"/>
        <v>#REF!</v>
      </c>
      <c r="Y145" t="e">
        <f t="shared" si="0"/>
        <v>#REF!</v>
      </c>
      <c r="Z145" t="e">
        <f t="shared" si="0"/>
        <v>#REF!</v>
      </c>
      <c r="AA145" t="e">
        <f t="shared" si="0"/>
        <v>#REF!</v>
      </c>
      <c r="AB145" t="e">
        <f t="shared" si="0"/>
        <v>#REF!</v>
      </c>
      <c r="AC145" t="e">
        <f t="shared" si="0"/>
        <v>#REF!</v>
      </c>
      <c r="AD145" t="e">
        <f t="shared" si="0"/>
        <v>#REF!</v>
      </c>
      <c r="AE145" t="e">
        <f t="shared" si="0"/>
        <v>#REF!</v>
      </c>
      <c r="AF145" t="e">
        <f t="shared" si="0"/>
        <v>#REF!</v>
      </c>
      <c r="AG145" t="e">
        <f t="shared" si="0"/>
        <v>#REF!</v>
      </c>
      <c r="AH145" t="e">
        <f t="shared" si="0"/>
        <v>#REF!</v>
      </c>
      <c r="AI145" t="e">
        <f t="shared" si="0"/>
        <v>#REF!</v>
      </c>
      <c r="AJ145" t="e">
        <f t="shared" si="0"/>
        <v>#REF!</v>
      </c>
      <c r="AK145" t="e">
        <f t="shared" si="0"/>
        <v>#REF!</v>
      </c>
      <c r="AL145" t="e">
        <f t="shared" si="0"/>
        <v>#REF!</v>
      </c>
      <c r="AM145" t="e">
        <f t="shared" si="0"/>
        <v>#REF!</v>
      </c>
      <c r="AN145" t="e">
        <f t="shared" si="0"/>
        <v>#REF!</v>
      </c>
      <c r="AO145" t="e">
        <f t="shared" si="0"/>
        <v>#REF!</v>
      </c>
      <c r="AP145" t="e">
        <f t="shared" si="0"/>
        <v>#REF!</v>
      </c>
      <c r="AQ145">
        <f t="shared" si="0"/>
        <v>0</v>
      </c>
      <c r="AR145" t="e">
        <f>MAX(C145:AQ145)</f>
        <v>#REF!</v>
      </c>
      <c r="AT145">
        <f>IF(C145&gt;0,C$170,0)</f>
        <v>0</v>
      </c>
      <c r="AU145">
        <f t="shared" ref="AU145:CH145" si="1">IF(D145&gt;0,D$170,0)</f>
        <v>0</v>
      </c>
      <c r="AV145">
        <f t="shared" si="1"/>
        <v>0</v>
      </c>
      <c r="AW145">
        <f t="shared" si="1"/>
        <v>0</v>
      </c>
      <c r="AX145">
        <f t="shared" si="1"/>
        <v>0</v>
      </c>
      <c r="AY145">
        <f t="shared" si="1"/>
        <v>0</v>
      </c>
      <c r="AZ145">
        <f t="shared" si="1"/>
        <v>0</v>
      </c>
      <c r="BA145" t="e">
        <f t="shared" si="1"/>
        <v>#REF!</v>
      </c>
      <c r="BB145" t="e">
        <f t="shared" si="1"/>
        <v>#REF!</v>
      </c>
      <c r="BC145" t="e">
        <f t="shared" si="1"/>
        <v>#REF!</v>
      </c>
      <c r="BD145" t="e">
        <f t="shared" si="1"/>
        <v>#REF!</v>
      </c>
      <c r="BE145" t="e">
        <f t="shared" si="1"/>
        <v>#REF!</v>
      </c>
      <c r="BF145" t="e">
        <f t="shared" si="1"/>
        <v>#REF!</v>
      </c>
      <c r="BG145" t="e">
        <f t="shared" si="1"/>
        <v>#REF!</v>
      </c>
      <c r="BH145" t="e">
        <f t="shared" si="1"/>
        <v>#REF!</v>
      </c>
      <c r="BI145" t="e">
        <f t="shared" si="1"/>
        <v>#REF!</v>
      </c>
      <c r="BJ145" t="e">
        <f t="shared" si="1"/>
        <v>#REF!</v>
      </c>
      <c r="BK145" t="e">
        <f t="shared" si="1"/>
        <v>#REF!</v>
      </c>
      <c r="BL145" t="e">
        <f t="shared" si="1"/>
        <v>#REF!</v>
      </c>
      <c r="BM145" t="e">
        <f t="shared" si="1"/>
        <v>#REF!</v>
      </c>
      <c r="BN145" t="e">
        <f t="shared" si="1"/>
        <v>#REF!</v>
      </c>
      <c r="BO145" t="e">
        <f t="shared" si="1"/>
        <v>#REF!</v>
      </c>
      <c r="BP145" t="e">
        <f t="shared" si="1"/>
        <v>#REF!</v>
      </c>
      <c r="BQ145" t="e">
        <f t="shared" si="1"/>
        <v>#REF!</v>
      </c>
      <c r="BR145" t="e">
        <f t="shared" si="1"/>
        <v>#REF!</v>
      </c>
      <c r="BS145" t="e">
        <f t="shared" si="1"/>
        <v>#REF!</v>
      </c>
      <c r="BT145" t="e">
        <f t="shared" si="1"/>
        <v>#REF!</v>
      </c>
      <c r="BU145" t="e">
        <f t="shared" si="1"/>
        <v>#REF!</v>
      </c>
      <c r="BV145" t="e">
        <f t="shared" si="1"/>
        <v>#REF!</v>
      </c>
      <c r="BW145" t="e">
        <f t="shared" si="1"/>
        <v>#REF!</v>
      </c>
      <c r="BX145" t="e">
        <f t="shared" si="1"/>
        <v>#REF!</v>
      </c>
      <c r="BY145" t="e">
        <f t="shared" si="1"/>
        <v>#REF!</v>
      </c>
      <c r="BZ145" t="e">
        <f t="shared" si="1"/>
        <v>#REF!</v>
      </c>
      <c r="CA145" t="e">
        <f t="shared" si="1"/>
        <v>#REF!</v>
      </c>
      <c r="CB145" t="e">
        <f t="shared" si="1"/>
        <v>#REF!</v>
      </c>
      <c r="CC145" t="e">
        <f t="shared" si="1"/>
        <v>#REF!</v>
      </c>
      <c r="CD145" t="e">
        <f t="shared" si="1"/>
        <v>#REF!</v>
      </c>
      <c r="CE145" t="e">
        <f t="shared" si="1"/>
        <v>#REF!</v>
      </c>
      <c r="CF145" t="e">
        <f t="shared" si="1"/>
        <v>#REF!</v>
      </c>
      <c r="CG145" t="e">
        <f t="shared" si="1"/>
        <v>#REF!</v>
      </c>
      <c r="CH145">
        <f t="shared" si="1"/>
        <v>0</v>
      </c>
      <c r="CI145" t="e">
        <f>SUM(AT145:CH145)</f>
        <v>#REF!</v>
      </c>
    </row>
    <row r="146" spans="2:87">
      <c r="B146" s="42">
        <f>B145+1</f>
        <v>1</v>
      </c>
      <c r="C146" s="4">
        <f t="shared" ref="C146:R168" si="2">MAX(C118-C$115,0)</f>
        <v>0</v>
      </c>
      <c r="D146" s="4">
        <f t="shared" si="2"/>
        <v>0</v>
      </c>
      <c r="E146" s="4">
        <f t="shared" si="2"/>
        <v>0</v>
      </c>
      <c r="F146" s="4">
        <f t="shared" si="2"/>
        <v>0</v>
      </c>
      <c r="G146" s="4">
        <f t="shared" si="2"/>
        <v>0</v>
      </c>
      <c r="H146" s="4">
        <f t="shared" si="2"/>
        <v>0</v>
      </c>
      <c r="I146" s="4">
        <f t="shared" si="2"/>
        <v>0</v>
      </c>
      <c r="J146" t="e">
        <f t="shared" si="2"/>
        <v>#REF!</v>
      </c>
      <c r="K146" t="e">
        <f t="shared" si="2"/>
        <v>#REF!</v>
      </c>
      <c r="L146" t="e">
        <f t="shared" si="2"/>
        <v>#REF!</v>
      </c>
      <c r="M146" t="e">
        <f t="shared" si="2"/>
        <v>#REF!</v>
      </c>
      <c r="N146" t="e">
        <f t="shared" si="2"/>
        <v>#REF!</v>
      </c>
      <c r="O146" t="e">
        <f t="shared" si="2"/>
        <v>#REF!</v>
      </c>
      <c r="P146" t="e">
        <f t="shared" si="2"/>
        <v>#REF!</v>
      </c>
      <c r="Q146" t="e">
        <f t="shared" si="2"/>
        <v>#REF!</v>
      </c>
      <c r="R146" t="e">
        <f t="shared" si="2"/>
        <v>#REF!</v>
      </c>
      <c r="S146" t="e">
        <f t="shared" si="0"/>
        <v>#REF!</v>
      </c>
      <c r="T146" t="e">
        <f t="shared" si="0"/>
        <v>#REF!</v>
      </c>
      <c r="U146" t="e">
        <f t="shared" si="0"/>
        <v>#REF!</v>
      </c>
      <c r="V146" t="e">
        <f t="shared" si="0"/>
        <v>#REF!</v>
      </c>
      <c r="W146" s="17" t="e">
        <f t="shared" si="0"/>
        <v>#REF!</v>
      </c>
      <c r="X146" t="e">
        <f t="shared" si="0"/>
        <v>#REF!</v>
      </c>
      <c r="Y146" t="e">
        <f t="shared" si="0"/>
        <v>#REF!</v>
      </c>
      <c r="Z146" t="e">
        <f t="shared" si="0"/>
        <v>#REF!</v>
      </c>
      <c r="AA146" t="e">
        <f t="shared" si="0"/>
        <v>#REF!</v>
      </c>
      <c r="AB146" t="e">
        <f t="shared" si="0"/>
        <v>#REF!</v>
      </c>
      <c r="AC146" t="e">
        <f t="shared" si="0"/>
        <v>#REF!</v>
      </c>
      <c r="AD146" t="e">
        <f t="shared" si="0"/>
        <v>#REF!</v>
      </c>
      <c r="AE146" t="e">
        <f t="shared" si="0"/>
        <v>#REF!</v>
      </c>
      <c r="AF146" t="e">
        <f t="shared" si="0"/>
        <v>#REF!</v>
      </c>
      <c r="AG146" t="e">
        <f t="shared" si="0"/>
        <v>#REF!</v>
      </c>
      <c r="AH146" t="e">
        <f t="shared" si="0"/>
        <v>#REF!</v>
      </c>
      <c r="AI146" t="e">
        <f t="shared" si="0"/>
        <v>#REF!</v>
      </c>
      <c r="AJ146" t="e">
        <f t="shared" si="0"/>
        <v>#REF!</v>
      </c>
      <c r="AK146" t="e">
        <f t="shared" si="0"/>
        <v>#REF!</v>
      </c>
      <c r="AL146" t="e">
        <f t="shared" si="0"/>
        <v>#REF!</v>
      </c>
      <c r="AM146" t="e">
        <f t="shared" si="0"/>
        <v>#REF!</v>
      </c>
      <c r="AN146" t="e">
        <f t="shared" si="0"/>
        <v>#REF!</v>
      </c>
      <c r="AO146" t="e">
        <f t="shared" si="0"/>
        <v>#REF!</v>
      </c>
      <c r="AP146" t="e">
        <f t="shared" si="0"/>
        <v>#REF!</v>
      </c>
      <c r="AQ146">
        <f t="shared" si="0"/>
        <v>0</v>
      </c>
      <c r="AR146" t="e">
        <f t="shared" ref="AR146:AR168" si="3">MAX(C146:AQ146)</f>
        <v>#REF!</v>
      </c>
      <c r="AT146">
        <f t="shared" ref="AT146:AT168" si="4">IF(C146&gt;0,C$170,0)</f>
        <v>0</v>
      </c>
      <c r="AU146">
        <f t="shared" ref="AU146:AU168" si="5">IF(D146&gt;0,D$170,0)</f>
        <v>0</v>
      </c>
      <c r="AV146">
        <f t="shared" ref="AV146:AV168" si="6">IF(E146&gt;0,E$170,0)</f>
        <v>0</v>
      </c>
      <c r="AW146">
        <f t="shared" ref="AW146:AW168" si="7">IF(F146&gt;0,F$170,0)</f>
        <v>0</v>
      </c>
      <c r="AX146">
        <f t="shared" ref="AX146:AX168" si="8">IF(G146&gt;0,G$170,0)</f>
        <v>0</v>
      </c>
      <c r="AY146">
        <f t="shared" ref="AY146:AY168" si="9">IF(H146&gt;0,H$170,0)</f>
        <v>0</v>
      </c>
      <c r="AZ146">
        <f t="shared" ref="AZ146:AZ168" si="10">IF(I146&gt;0,I$170,0)</f>
        <v>0</v>
      </c>
      <c r="BA146" t="e">
        <f t="shared" ref="BA146:BA168" si="11">IF(J146&gt;0,J$170,0)</f>
        <v>#REF!</v>
      </c>
      <c r="BB146" t="e">
        <f t="shared" ref="BB146:BB168" si="12">IF(K146&gt;0,K$170,0)</f>
        <v>#REF!</v>
      </c>
      <c r="BC146" t="e">
        <f t="shared" ref="BC146:BC168" si="13">IF(L146&gt;0,L$170,0)</f>
        <v>#REF!</v>
      </c>
      <c r="BD146" t="e">
        <f t="shared" ref="BD146:BD168" si="14">IF(M146&gt;0,M$170,0)</f>
        <v>#REF!</v>
      </c>
      <c r="BE146" t="e">
        <f t="shared" ref="BE146:BE168" si="15">IF(N146&gt;0,N$170,0)</f>
        <v>#REF!</v>
      </c>
      <c r="BF146" t="e">
        <f t="shared" ref="BF146:BF168" si="16">IF(O146&gt;0,O$170,0)</f>
        <v>#REF!</v>
      </c>
      <c r="BG146" t="e">
        <f t="shared" ref="BG146:BG168" si="17">IF(P146&gt;0,P$170,0)</f>
        <v>#REF!</v>
      </c>
      <c r="BH146" t="e">
        <f t="shared" ref="BH146:BH168" si="18">IF(Q146&gt;0,Q$170,0)</f>
        <v>#REF!</v>
      </c>
      <c r="BI146" t="e">
        <f t="shared" ref="BI146:BI168" si="19">IF(R146&gt;0,R$170,0)</f>
        <v>#REF!</v>
      </c>
      <c r="BJ146" t="e">
        <f t="shared" ref="BJ146:BJ168" si="20">IF(S146&gt;0,S$170,0)</f>
        <v>#REF!</v>
      </c>
      <c r="BK146" t="e">
        <f t="shared" ref="BK146:BK168" si="21">IF(T146&gt;0,T$170,0)</f>
        <v>#REF!</v>
      </c>
      <c r="BL146" t="e">
        <f t="shared" ref="BL146:BL168" si="22">IF(U146&gt;0,U$170,0)</f>
        <v>#REF!</v>
      </c>
      <c r="BM146" t="e">
        <f t="shared" ref="BM146:BM168" si="23">IF(V146&gt;0,V$170,0)</f>
        <v>#REF!</v>
      </c>
      <c r="BN146" t="e">
        <f t="shared" ref="BN146:BN168" si="24">IF(W146&gt;0,W$170,0)</f>
        <v>#REF!</v>
      </c>
      <c r="BO146" t="e">
        <f t="shared" ref="BO146:BO168" si="25">IF(X146&gt;0,X$170,0)</f>
        <v>#REF!</v>
      </c>
      <c r="BP146" t="e">
        <f t="shared" ref="BP146:BP168" si="26">IF(Y146&gt;0,Y$170,0)</f>
        <v>#REF!</v>
      </c>
      <c r="BQ146" t="e">
        <f t="shared" ref="BQ146:BQ168" si="27">IF(Z146&gt;0,Z$170,0)</f>
        <v>#REF!</v>
      </c>
      <c r="BR146" t="e">
        <f t="shared" ref="BR146:BR168" si="28">IF(AA146&gt;0,AA$170,0)</f>
        <v>#REF!</v>
      </c>
      <c r="BS146" t="e">
        <f t="shared" ref="BS146:BS168" si="29">IF(AB146&gt;0,AB$170,0)</f>
        <v>#REF!</v>
      </c>
      <c r="BT146" t="e">
        <f t="shared" ref="BT146:BT168" si="30">IF(AC146&gt;0,AC$170,0)</f>
        <v>#REF!</v>
      </c>
      <c r="BU146" t="e">
        <f t="shared" ref="BU146:BU168" si="31">IF(AD146&gt;0,AD$170,0)</f>
        <v>#REF!</v>
      </c>
      <c r="BV146" t="e">
        <f t="shared" ref="BV146:BV168" si="32">IF(AE146&gt;0,AE$170,0)</f>
        <v>#REF!</v>
      </c>
      <c r="BW146" t="e">
        <f t="shared" ref="BW146:BW168" si="33">IF(AF146&gt;0,AF$170,0)</f>
        <v>#REF!</v>
      </c>
      <c r="BX146" t="e">
        <f t="shared" ref="BX146:BX168" si="34">IF(AG146&gt;0,AG$170,0)</f>
        <v>#REF!</v>
      </c>
      <c r="BY146" t="e">
        <f t="shared" ref="BY146:BY168" si="35">IF(AH146&gt;0,AH$170,0)</f>
        <v>#REF!</v>
      </c>
      <c r="BZ146" t="e">
        <f t="shared" ref="BZ146:BZ168" si="36">IF(AI146&gt;0,AI$170,0)</f>
        <v>#REF!</v>
      </c>
      <c r="CA146" t="e">
        <f t="shared" ref="CA146:CA168" si="37">IF(AJ146&gt;0,AJ$170,0)</f>
        <v>#REF!</v>
      </c>
      <c r="CB146" t="e">
        <f t="shared" ref="CB146:CB168" si="38">IF(AK146&gt;0,AK$170,0)</f>
        <v>#REF!</v>
      </c>
      <c r="CC146" t="e">
        <f t="shared" ref="CC146:CC168" si="39">IF(AL146&gt;0,AL$170,0)</f>
        <v>#REF!</v>
      </c>
      <c r="CD146" t="e">
        <f t="shared" ref="CD146:CD168" si="40">IF(AM146&gt;0,AM$170,0)</f>
        <v>#REF!</v>
      </c>
      <c r="CE146" t="e">
        <f t="shared" ref="CE146:CE168" si="41">IF(AN146&gt;0,AN$170,0)</f>
        <v>#REF!</v>
      </c>
      <c r="CF146" t="e">
        <f t="shared" ref="CF146:CF168" si="42">IF(AO146&gt;0,AO$170,0)</f>
        <v>#REF!</v>
      </c>
      <c r="CG146" t="e">
        <f t="shared" ref="CG146:CG168" si="43">IF(AP146&gt;0,AP$170,0)</f>
        <v>#REF!</v>
      </c>
      <c r="CH146">
        <f t="shared" ref="CH146:CH168" si="44">IF(AQ146&gt;0,AQ$170,0)</f>
        <v>0</v>
      </c>
      <c r="CI146" t="e">
        <f t="shared" ref="CI146:CI168" si="45">SUM(AT146:CH146)</f>
        <v>#REF!</v>
      </c>
    </row>
    <row r="147" spans="2:87">
      <c r="B147" s="42">
        <f t="shared" ref="B147:B168" si="46">B146+1</f>
        <v>2</v>
      </c>
      <c r="C147" s="4">
        <f t="shared" si="2"/>
        <v>0</v>
      </c>
      <c r="D147" s="4">
        <f t="shared" si="0"/>
        <v>0</v>
      </c>
      <c r="E147" s="4">
        <f t="shared" si="0"/>
        <v>0</v>
      </c>
      <c r="F147" s="4">
        <f t="shared" si="0"/>
        <v>0</v>
      </c>
      <c r="G147" s="4">
        <f t="shared" si="0"/>
        <v>0</v>
      </c>
      <c r="H147" s="4">
        <f t="shared" si="0"/>
        <v>0</v>
      </c>
      <c r="I147" s="4">
        <f t="shared" si="0"/>
        <v>0</v>
      </c>
      <c r="J147" t="e">
        <f t="shared" si="0"/>
        <v>#REF!</v>
      </c>
      <c r="K147" t="e">
        <f t="shared" si="0"/>
        <v>#REF!</v>
      </c>
      <c r="L147" t="e">
        <f t="shared" si="0"/>
        <v>#REF!</v>
      </c>
      <c r="M147" t="e">
        <f t="shared" si="0"/>
        <v>#REF!</v>
      </c>
      <c r="N147" t="e">
        <f t="shared" si="0"/>
        <v>#REF!</v>
      </c>
      <c r="O147" t="e">
        <f t="shared" si="0"/>
        <v>#REF!</v>
      </c>
      <c r="P147" t="e">
        <f t="shared" si="0"/>
        <v>#REF!</v>
      </c>
      <c r="Q147" t="e">
        <f t="shared" si="0"/>
        <v>#REF!</v>
      </c>
      <c r="R147" t="e">
        <f t="shared" si="0"/>
        <v>#REF!</v>
      </c>
      <c r="S147" t="e">
        <f t="shared" si="0"/>
        <v>#REF!</v>
      </c>
      <c r="T147" t="e">
        <f t="shared" si="0"/>
        <v>#REF!</v>
      </c>
      <c r="U147" t="e">
        <f t="shared" si="0"/>
        <v>#REF!</v>
      </c>
      <c r="V147" t="e">
        <f t="shared" si="0"/>
        <v>#REF!</v>
      </c>
      <c r="W147" s="17" t="e">
        <f t="shared" si="0"/>
        <v>#REF!</v>
      </c>
      <c r="X147" t="e">
        <f t="shared" si="0"/>
        <v>#REF!</v>
      </c>
      <c r="Y147" t="e">
        <f t="shared" si="0"/>
        <v>#REF!</v>
      </c>
      <c r="Z147" t="e">
        <f t="shared" si="0"/>
        <v>#REF!</v>
      </c>
      <c r="AA147" t="e">
        <f t="shared" si="0"/>
        <v>#REF!</v>
      </c>
      <c r="AB147" t="e">
        <f t="shared" si="0"/>
        <v>#REF!</v>
      </c>
      <c r="AC147" t="e">
        <f t="shared" si="0"/>
        <v>#REF!</v>
      </c>
      <c r="AD147" t="e">
        <f t="shared" si="0"/>
        <v>#REF!</v>
      </c>
      <c r="AE147" t="e">
        <f t="shared" si="0"/>
        <v>#REF!</v>
      </c>
      <c r="AF147" t="e">
        <f t="shared" si="0"/>
        <v>#REF!</v>
      </c>
      <c r="AG147" t="e">
        <f t="shared" si="0"/>
        <v>#REF!</v>
      </c>
      <c r="AH147" t="e">
        <f t="shared" si="0"/>
        <v>#REF!</v>
      </c>
      <c r="AI147" t="e">
        <f t="shared" si="0"/>
        <v>#REF!</v>
      </c>
      <c r="AJ147" t="e">
        <f t="shared" si="0"/>
        <v>#REF!</v>
      </c>
      <c r="AK147" t="e">
        <f t="shared" si="0"/>
        <v>#REF!</v>
      </c>
      <c r="AL147" t="e">
        <f t="shared" si="0"/>
        <v>#REF!</v>
      </c>
      <c r="AM147" t="e">
        <f t="shared" si="0"/>
        <v>#REF!</v>
      </c>
      <c r="AN147" t="e">
        <f t="shared" si="0"/>
        <v>#REF!</v>
      </c>
      <c r="AO147" t="e">
        <f t="shared" si="0"/>
        <v>#REF!</v>
      </c>
      <c r="AP147" t="e">
        <f t="shared" si="0"/>
        <v>#REF!</v>
      </c>
      <c r="AQ147">
        <f t="shared" si="0"/>
        <v>0</v>
      </c>
      <c r="AR147" t="e">
        <f t="shared" si="3"/>
        <v>#REF!</v>
      </c>
      <c r="AT147">
        <f t="shared" si="4"/>
        <v>0</v>
      </c>
      <c r="AU147">
        <f t="shared" si="5"/>
        <v>0</v>
      </c>
      <c r="AV147">
        <f t="shared" si="6"/>
        <v>0</v>
      </c>
      <c r="AW147">
        <f t="shared" si="7"/>
        <v>0</v>
      </c>
      <c r="AX147">
        <f t="shared" si="8"/>
        <v>0</v>
      </c>
      <c r="AY147">
        <f t="shared" si="9"/>
        <v>0</v>
      </c>
      <c r="AZ147">
        <f t="shared" si="10"/>
        <v>0</v>
      </c>
      <c r="BA147" t="e">
        <f t="shared" si="11"/>
        <v>#REF!</v>
      </c>
      <c r="BB147" t="e">
        <f t="shared" si="12"/>
        <v>#REF!</v>
      </c>
      <c r="BC147" t="e">
        <f t="shared" si="13"/>
        <v>#REF!</v>
      </c>
      <c r="BD147" t="e">
        <f t="shared" si="14"/>
        <v>#REF!</v>
      </c>
      <c r="BE147" t="e">
        <f t="shared" si="15"/>
        <v>#REF!</v>
      </c>
      <c r="BF147" t="e">
        <f t="shared" si="16"/>
        <v>#REF!</v>
      </c>
      <c r="BG147" t="e">
        <f t="shared" si="17"/>
        <v>#REF!</v>
      </c>
      <c r="BH147" t="e">
        <f t="shared" si="18"/>
        <v>#REF!</v>
      </c>
      <c r="BI147" t="e">
        <f t="shared" si="19"/>
        <v>#REF!</v>
      </c>
      <c r="BJ147" t="e">
        <f t="shared" si="20"/>
        <v>#REF!</v>
      </c>
      <c r="BK147" t="e">
        <f t="shared" si="21"/>
        <v>#REF!</v>
      </c>
      <c r="BL147" t="e">
        <f t="shared" si="22"/>
        <v>#REF!</v>
      </c>
      <c r="BM147" t="e">
        <f t="shared" si="23"/>
        <v>#REF!</v>
      </c>
      <c r="BN147" t="e">
        <f t="shared" si="24"/>
        <v>#REF!</v>
      </c>
      <c r="BO147" t="e">
        <f t="shared" si="25"/>
        <v>#REF!</v>
      </c>
      <c r="BP147" t="e">
        <f t="shared" si="26"/>
        <v>#REF!</v>
      </c>
      <c r="BQ147" t="e">
        <f t="shared" si="27"/>
        <v>#REF!</v>
      </c>
      <c r="BR147" t="e">
        <f t="shared" si="28"/>
        <v>#REF!</v>
      </c>
      <c r="BS147" t="e">
        <f t="shared" si="29"/>
        <v>#REF!</v>
      </c>
      <c r="BT147" t="e">
        <f t="shared" si="30"/>
        <v>#REF!</v>
      </c>
      <c r="BU147" t="e">
        <f t="shared" si="31"/>
        <v>#REF!</v>
      </c>
      <c r="BV147" t="e">
        <f t="shared" si="32"/>
        <v>#REF!</v>
      </c>
      <c r="BW147" t="e">
        <f t="shared" si="33"/>
        <v>#REF!</v>
      </c>
      <c r="BX147" t="e">
        <f t="shared" si="34"/>
        <v>#REF!</v>
      </c>
      <c r="BY147" t="e">
        <f t="shared" si="35"/>
        <v>#REF!</v>
      </c>
      <c r="BZ147" t="e">
        <f t="shared" si="36"/>
        <v>#REF!</v>
      </c>
      <c r="CA147" t="e">
        <f t="shared" si="37"/>
        <v>#REF!</v>
      </c>
      <c r="CB147" t="e">
        <f t="shared" si="38"/>
        <v>#REF!</v>
      </c>
      <c r="CC147" t="e">
        <f t="shared" si="39"/>
        <v>#REF!</v>
      </c>
      <c r="CD147" t="e">
        <f t="shared" si="40"/>
        <v>#REF!</v>
      </c>
      <c r="CE147" t="e">
        <f t="shared" si="41"/>
        <v>#REF!</v>
      </c>
      <c r="CF147" t="e">
        <f t="shared" si="42"/>
        <v>#REF!</v>
      </c>
      <c r="CG147" t="e">
        <f t="shared" si="43"/>
        <v>#REF!</v>
      </c>
      <c r="CH147">
        <f t="shared" si="44"/>
        <v>0</v>
      </c>
      <c r="CI147" t="e">
        <f t="shared" si="45"/>
        <v>#REF!</v>
      </c>
    </row>
    <row r="148" spans="2:87">
      <c r="B148" s="42">
        <f t="shared" si="46"/>
        <v>3</v>
      </c>
      <c r="C148" s="4">
        <f t="shared" si="2"/>
        <v>0</v>
      </c>
      <c r="D148" s="4">
        <f t="shared" si="0"/>
        <v>0</v>
      </c>
      <c r="E148" s="4">
        <f t="shared" si="0"/>
        <v>0</v>
      </c>
      <c r="F148" s="4">
        <f t="shared" si="0"/>
        <v>0</v>
      </c>
      <c r="G148" s="4">
        <f t="shared" si="0"/>
        <v>0</v>
      </c>
      <c r="H148" s="4">
        <f t="shared" si="0"/>
        <v>0</v>
      </c>
      <c r="I148" s="4">
        <f t="shared" si="0"/>
        <v>0</v>
      </c>
      <c r="J148" t="e">
        <f t="shared" si="0"/>
        <v>#REF!</v>
      </c>
      <c r="K148" t="e">
        <f t="shared" si="0"/>
        <v>#REF!</v>
      </c>
      <c r="L148" t="e">
        <f t="shared" si="0"/>
        <v>#REF!</v>
      </c>
      <c r="M148" t="e">
        <f t="shared" si="0"/>
        <v>#REF!</v>
      </c>
      <c r="N148" t="e">
        <f t="shared" si="0"/>
        <v>#REF!</v>
      </c>
      <c r="O148" t="e">
        <f t="shared" si="0"/>
        <v>#REF!</v>
      </c>
      <c r="P148" t="e">
        <f t="shared" si="0"/>
        <v>#REF!</v>
      </c>
      <c r="Q148" t="e">
        <f t="shared" si="0"/>
        <v>#REF!</v>
      </c>
      <c r="R148" t="e">
        <f t="shared" si="0"/>
        <v>#REF!</v>
      </c>
      <c r="S148" t="e">
        <f t="shared" si="0"/>
        <v>#REF!</v>
      </c>
      <c r="T148" t="e">
        <f t="shared" si="0"/>
        <v>#REF!</v>
      </c>
      <c r="U148" t="e">
        <f t="shared" si="0"/>
        <v>#REF!</v>
      </c>
      <c r="V148" t="e">
        <f t="shared" si="0"/>
        <v>#REF!</v>
      </c>
      <c r="W148" s="17" t="e">
        <f t="shared" si="0"/>
        <v>#REF!</v>
      </c>
      <c r="X148" t="e">
        <f t="shared" si="0"/>
        <v>#REF!</v>
      </c>
      <c r="Y148" t="e">
        <f t="shared" si="0"/>
        <v>#REF!</v>
      </c>
      <c r="Z148" t="e">
        <f t="shared" si="0"/>
        <v>#REF!</v>
      </c>
      <c r="AA148" t="e">
        <f t="shared" si="0"/>
        <v>#REF!</v>
      </c>
      <c r="AB148" t="e">
        <f t="shared" si="0"/>
        <v>#REF!</v>
      </c>
      <c r="AC148" t="e">
        <f t="shared" si="0"/>
        <v>#REF!</v>
      </c>
      <c r="AD148" t="e">
        <f t="shared" si="0"/>
        <v>#REF!</v>
      </c>
      <c r="AE148" t="e">
        <f t="shared" si="0"/>
        <v>#REF!</v>
      </c>
      <c r="AF148" t="e">
        <f t="shared" si="0"/>
        <v>#REF!</v>
      </c>
      <c r="AG148" t="e">
        <f t="shared" si="0"/>
        <v>#REF!</v>
      </c>
      <c r="AH148" t="e">
        <f t="shared" si="0"/>
        <v>#REF!</v>
      </c>
      <c r="AI148" t="e">
        <f t="shared" si="0"/>
        <v>#REF!</v>
      </c>
      <c r="AJ148" t="e">
        <f t="shared" si="0"/>
        <v>#REF!</v>
      </c>
      <c r="AK148" t="e">
        <f t="shared" si="0"/>
        <v>#REF!</v>
      </c>
      <c r="AL148" t="e">
        <f t="shared" si="0"/>
        <v>#REF!</v>
      </c>
      <c r="AM148" t="e">
        <f t="shared" si="0"/>
        <v>#REF!</v>
      </c>
      <c r="AN148" t="e">
        <f t="shared" si="0"/>
        <v>#REF!</v>
      </c>
      <c r="AO148" t="e">
        <f t="shared" si="0"/>
        <v>#REF!</v>
      </c>
      <c r="AP148" t="e">
        <f t="shared" si="0"/>
        <v>#REF!</v>
      </c>
      <c r="AQ148">
        <f t="shared" si="0"/>
        <v>0</v>
      </c>
      <c r="AR148" t="e">
        <f t="shared" si="3"/>
        <v>#REF!</v>
      </c>
      <c r="AT148">
        <f t="shared" si="4"/>
        <v>0</v>
      </c>
      <c r="AU148">
        <f t="shared" si="5"/>
        <v>0</v>
      </c>
      <c r="AV148">
        <f t="shared" si="6"/>
        <v>0</v>
      </c>
      <c r="AW148">
        <f t="shared" si="7"/>
        <v>0</v>
      </c>
      <c r="AX148">
        <f t="shared" si="8"/>
        <v>0</v>
      </c>
      <c r="AY148">
        <f t="shared" si="9"/>
        <v>0</v>
      </c>
      <c r="AZ148">
        <f t="shared" si="10"/>
        <v>0</v>
      </c>
      <c r="BA148" t="e">
        <f t="shared" si="11"/>
        <v>#REF!</v>
      </c>
      <c r="BB148" t="e">
        <f t="shared" si="12"/>
        <v>#REF!</v>
      </c>
      <c r="BC148" t="e">
        <f t="shared" si="13"/>
        <v>#REF!</v>
      </c>
      <c r="BD148" t="e">
        <f t="shared" si="14"/>
        <v>#REF!</v>
      </c>
      <c r="BE148" t="e">
        <f t="shared" si="15"/>
        <v>#REF!</v>
      </c>
      <c r="BF148" t="e">
        <f t="shared" si="16"/>
        <v>#REF!</v>
      </c>
      <c r="BG148" t="e">
        <f t="shared" si="17"/>
        <v>#REF!</v>
      </c>
      <c r="BH148" t="e">
        <f t="shared" si="18"/>
        <v>#REF!</v>
      </c>
      <c r="BI148" t="e">
        <f t="shared" si="19"/>
        <v>#REF!</v>
      </c>
      <c r="BJ148" t="e">
        <f t="shared" si="20"/>
        <v>#REF!</v>
      </c>
      <c r="BK148" t="e">
        <f t="shared" si="21"/>
        <v>#REF!</v>
      </c>
      <c r="BL148" t="e">
        <f t="shared" si="22"/>
        <v>#REF!</v>
      </c>
      <c r="BM148" t="e">
        <f t="shared" si="23"/>
        <v>#REF!</v>
      </c>
      <c r="BN148" t="e">
        <f t="shared" si="24"/>
        <v>#REF!</v>
      </c>
      <c r="BO148" t="e">
        <f t="shared" si="25"/>
        <v>#REF!</v>
      </c>
      <c r="BP148" t="e">
        <f t="shared" si="26"/>
        <v>#REF!</v>
      </c>
      <c r="BQ148" t="e">
        <f t="shared" si="27"/>
        <v>#REF!</v>
      </c>
      <c r="BR148" t="e">
        <f t="shared" si="28"/>
        <v>#REF!</v>
      </c>
      <c r="BS148" t="e">
        <f t="shared" si="29"/>
        <v>#REF!</v>
      </c>
      <c r="BT148" t="e">
        <f t="shared" si="30"/>
        <v>#REF!</v>
      </c>
      <c r="BU148" t="e">
        <f t="shared" si="31"/>
        <v>#REF!</v>
      </c>
      <c r="BV148" t="e">
        <f t="shared" si="32"/>
        <v>#REF!</v>
      </c>
      <c r="BW148" t="e">
        <f t="shared" si="33"/>
        <v>#REF!</v>
      </c>
      <c r="BX148" t="e">
        <f t="shared" si="34"/>
        <v>#REF!</v>
      </c>
      <c r="BY148" t="e">
        <f t="shared" si="35"/>
        <v>#REF!</v>
      </c>
      <c r="BZ148" t="e">
        <f t="shared" si="36"/>
        <v>#REF!</v>
      </c>
      <c r="CA148" t="e">
        <f t="shared" si="37"/>
        <v>#REF!</v>
      </c>
      <c r="CB148" t="e">
        <f t="shared" si="38"/>
        <v>#REF!</v>
      </c>
      <c r="CC148" t="e">
        <f t="shared" si="39"/>
        <v>#REF!</v>
      </c>
      <c r="CD148" t="e">
        <f t="shared" si="40"/>
        <v>#REF!</v>
      </c>
      <c r="CE148" t="e">
        <f t="shared" si="41"/>
        <v>#REF!</v>
      </c>
      <c r="CF148" t="e">
        <f t="shared" si="42"/>
        <v>#REF!</v>
      </c>
      <c r="CG148" t="e">
        <f t="shared" si="43"/>
        <v>#REF!</v>
      </c>
      <c r="CH148">
        <f t="shared" si="44"/>
        <v>0</v>
      </c>
      <c r="CI148" t="e">
        <f t="shared" si="45"/>
        <v>#REF!</v>
      </c>
    </row>
    <row r="149" spans="2:87">
      <c r="B149" s="42">
        <f t="shared" si="46"/>
        <v>4</v>
      </c>
      <c r="C149" s="4">
        <f t="shared" si="2"/>
        <v>0</v>
      </c>
      <c r="D149" s="4">
        <f t="shared" si="0"/>
        <v>0</v>
      </c>
      <c r="E149" s="4">
        <f t="shared" si="0"/>
        <v>0</v>
      </c>
      <c r="F149" s="4">
        <f t="shared" si="0"/>
        <v>0</v>
      </c>
      <c r="G149" s="4">
        <f t="shared" si="0"/>
        <v>0</v>
      </c>
      <c r="H149" s="4">
        <f t="shared" si="0"/>
        <v>0</v>
      </c>
      <c r="I149" s="4">
        <f t="shared" si="0"/>
        <v>0</v>
      </c>
      <c r="J149" t="e">
        <f t="shared" si="0"/>
        <v>#REF!</v>
      </c>
      <c r="K149" t="e">
        <f t="shared" si="0"/>
        <v>#REF!</v>
      </c>
      <c r="L149" t="e">
        <f t="shared" si="0"/>
        <v>#REF!</v>
      </c>
      <c r="M149" t="e">
        <f t="shared" si="0"/>
        <v>#REF!</v>
      </c>
      <c r="N149" t="e">
        <f t="shared" si="0"/>
        <v>#REF!</v>
      </c>
      <c r="O149" t="e">
        <f t="shared" si="0"/>
        <v>#REF!</v>
      </c>
      <c r="P149" t="e">
        <f t="shared" si="0"/>
        <v>#REF!</v>
      </c>
      <c r="Q149" t="e">
        <f t="shared" si="0"/>
        <v>#REF!</v>
      </c>
      <c r="R149" t="e">
        <f t="shared" si="0"/>
        <v>#REF!</v>
      </c>
      <c r="S149" t="e">
        <f t="shared" si="0"/>
        <v>#REF!</v>
      </c>
      <c r="T149" t="e">
        <f t="shared" si="0"/>
        <v>#REF!</v>
      </c>
      <c r="U149" t="e">
        <f t="shared" si="0"/>
        <v>#REF!</v>
      </c>
      <c r="V149" t="e">
        <f t="shared" si="0"/>
        <v>#REF!</v>
      </c>
      <c r="W149" s="17" t="e">
        <f t="shared" si="0"/>
        <v>#REF!</v>
      </c>
      <c r="X149" t="e">
        <f t="shared" si="0"/>
        <v>#REF!</v>
      </c>
      <c r="Y149" t="e">
        <f t="shared" si="0"/>
        <v>#REF!</v>
      </c>
      <c r="Z149" t="e">
        <f t="shared" si="0"/>
        <v>#REF!</v>
      </c>
      <c r="AA149" t="e">
        <f t="shared" si="0"/>
        <v>#REF!</v>
      </c>
      <c r="AB149" t="e">
        <f t="shared" si="0"/>
        <v>#REF!</v>
      </c>
      <c r="AC149" t="e">
        <f t="shared" si="0"/>
        <v>#REF!</v>
      </c>
      <c r="AD149" t="e">
        <f t="shared" si="0"/>
        <v>#REF!</v>
      </c>
      <c r="AE149" t="e">
        <f t="shared" si="0"/>
        <v>#REF!</v>
      </c>
      <c r="AF149" t="e">
        <f t="shared" si="0"/>
        <v>#REF!</v>
      </c>
      <c r="AG149" t="e">
        <f t="shared" si="0"/>
        <v>#REF!</v>
      </c>
      <c r="AH149" t="e">
        <f t="shared" si="0"/>
        <v>#REF!</v>
      </c>
      <c r="AI149" t="e">
        <f t="shared" si="0"/>
        <v>#REF!</v>
      </c>
      <c r="AJ149" t="e">
        <f t="shared" si="0"/>
        <v>#REF!</v>
      </c>
      <c r="AK149" t="e">
        <f t="shared" si="0"/>
        <v>#REF!</v>
      </c>
      <c r="AL149" t="e">
        <f t="shared" si="0"/>
        <v>#REF!</v>
      </c>
      <c r="AM149" t="e">
        <f t="shared" si="0"/>
        <v>#REF!</v>
      </c>
      <c r="AN149" t="e">
        <f t="shared" si="0"/>
        <v>#REF!</v>
      </c>
      <c r="AO149" t="e">
        <f t="shared" si="0"/>
        <v>#REF!</v>
      </c>
      <c r="AP149" t="e">
        <f t="shared" si="0"/>
        <v>#REF!</v>
      </c>
      <c r="AQ149">
        <f t="shared" si="0"/>
        <v>0</v>
      </c>
      <c r="AR149" t="e">
        <f t="shared" si="3"/>
        <v>#REF!</v>
      </c>
      <c r="AT149">
        <f t="shared" si="4"/>
        <v>0</v>
      </c>
      <c r="AU149">
        <f t="shared" si="5"/>
        <v>0</v>
      </c>
      <c r="AV149">
        <f t="shared" si="6"/>
        <v>0</v>
      </c>
      <c r="AW149">
        <f t="shared" si="7"/>
        <v>0</v>
      </c>
      <c r="AX149">
        <f t="shared" si="8"/>
        <v>0</v>
      </c>
      <c r="AY149">
        <f t="shared" si="9"/>
        <v>0</v>
      </c>
      <c r="AZ149">
        <f t="shared" si="10"/>
        <v>0</v>
      </c>
      <c r="BA149" t="e">
        <f t="shared" si="11"/>
        <v>#REF!</v>
      </c>
      <c r="BB149" t="e">
        <f t="shared" si="12"/>
        <v>#REF!</v>
      </c>
      <c r="BC149" t="e">
        <f t="shared" si="13"/>
        <v>#REF!</v>
      </c>
      <c r="BD149" t="e">
        <f t="shared" si="14"/>
        <v>#REF!</v>
      </c>
      <c r="BE149" t="e">
        <f t="shared" si="15"/>
        <v>#REF!</v>
      </c>
      <c r="BF149" t="e">
        <f t="shared" si="16"/>
        <v>#REF!</v>
      </c>
      <c r="BG149" t="e">
        <f t="shared" si="17"/>
        <v>#REF!</v>
      </c>
      <c r="BH149" t="e">
        <f t="shared" si="18"/>
        <v>#REF!</v>
      </c>
      <c r="BI149" t="e">
        <f t="shared" si="19"/>
        <v>#REF!</v>
      </c>
      <c r="BJ149" t="e">
        <f t="shared" si="20"/>
        <v>#REF!</v>
      </c>
      <c r="BK149" t="e">
        <f t="shared" si="21"/>
        <v>#REF!</v>
      </c>
      <c r="BL149" t="e">
        <f t="shared" si="22"/>
        <v>#REF!</v>
      </c>
      <c r="BM149" t="e">
        <f t="shared" si="23"/>
        <v>#REF!</v>
      </c>
      <c r="BN149" t="e">
        <f t="shared" si="24"/>
        <v>#REF!</v>
      </c>
      <c r="BO149" t="e">
        <f t="shared" si="25"/>
        <v>#REF!</v>
      </c>
      <c r="BP149" t="e">
        <f t="shared" si="26"/>
        <v>#REF!</v>
      </c>
      <c r="BQ149" t="e">
        <f t="shared" si="27"/>
        <v>#REF!</v>
      </c>
      <c r="BR149" t="e">
        <f t="shared" si="28"/>
        <v>#REF!</v>
      </c>
      <c r="BS149" t="e">
        <f t="shared" si="29"/>
        <v>#REF!</v>
      </c>
      <c r="BT149" t="e">
        <f t="shared" si="30"/>
        <v>#REF!</v>
      </c>
      <c r="BU149" t="e">
        <f t="shared" si="31"/>
        <v>#REF!</v>
      </c>
      <c r="BV149" t="e">
        <f t="shared" si="32"/>
        <v>#REF!</v>
      </c>
      <c r="BW149" t="e">
        <f t="shared" si="33"/>
        <v>#REF!</v>
      </c>
      <c r="BX149" t="e">
        <f t="shared" si="34"/>
        <v>#REF!</v>
      </c>
      <c r="BY149" t="e">
        <f t="shared" si="35"/>
        <v>#REF!</v>
      </c>
      <c r="BZ149" t="e">
        <f t="shared" si="36"/>
        <v>#REF!</v>
      </c>
      <c r="CA149" t="e">
        <f t="shared" si="37"/>
        <v>#REF!</v>
      </c>
      <c r="CB149" t="e">
        <f t="shared" si="38"/>
        <v>#REF!</v>
      </c>
      <c r="CC149" t="e">
        <f t="shared" si="39"/>
        <v>#REF!</v>
      </c>
      <c r="CD149" t="e">
        <f t="shared" si="40"/>
        <v>#REF!</v>
      </c>
      <c r="CE149" t="e">
        <f t="shared" si="41"/>
        <v>#REF!</v>
      </c>
      <c r="CF149" t="e">
        <f t="shared" si="42"/>
        <v>#REF!</v>
      </c>
      <c r="CG149" t="e">
        <f t="shared" si="43"/>
        <v>#REF!</v>
      </c>
      <c r="CH149">
        <f t="shared" si="44"/>
        <v>0</v>
      </c>
      <c r="CI149" t="e">
        <f t="shared" si="45"/>
        <v>#REF!</v>
      </c>
    </row>
    <row r="150" spans="2:87">
      <c r="B150" s="42">
        <f t="shared" si="46"/>
        <v>5</v>
      </c>
      <c r="C150" s="4">
        <f t="shared" si="2"/>
        <v>0</v>
      </c>
      <c r="D150" s="4">
        <f t="shared" si="0"/>
        <v>0</v>
      </c>
      <c r="E150" s="4">
        <f t="shared" si="0"/>
        <v>0</v>
      </c>
      <c r="F150" s="4">
        <f t="shared" si="0"/>
        <v>0</v>
      </c>
      <c r="G150" s="4">
        <f t="shared" si="0"/>
        <v>0</v>
      </c>
      <c r="H150" s="4">
        <f t="shared" si="0"/>
        <v>0</v>
      </c>
      <c r="I150" s="4">
        <f t="shared" si="0"/>
        <v>0</v>
      </c>
      <c r="J150" t="e">
        <f t="shared" si="0"/>
        <v>#REF!</v>
      </c>
      <c r="K150" t="e">
        <f t="shared" si="0"/>
        <v>#REF!</v>
      </c>
      <c r="L150" t="e">
        <f t="shared" si="0"/>
        <v>#REF!</v>
      </c>
      <c r="M150" t="e">
        <f t="shared" si="0"/>
        <v>#REF!</v>
      </c>
      <c r="N150" t="e">
        <f t="shared" si="0"/>
        <v>#REF!</v>
      </c>
      <c r="O150" t="e">
        <f t="shared" si="0"/>
        <v>#REF!</v>
      </c>
      <c r="P150" t="e">
        <f t="shared" si="0"/>
        <v>#REF!</v>
      </c>
      <c r="Q150" t="e">
        <f t="shared" si="0"/>
        <v>#REF!</v>
      </c>
      <c r="R150" t="e">
        <f t="shared" si="0"/>
        <v>#REF!</v>
      </c>
      <c r="S150" t="e">
        <f t="shared" si="0"/>
        <v>#REF!</v>
      </c>
      <c r="T150" t="e">
        <f t="shared" si="0"/>
        <v>#REF!</v>
      </c>
      <c r="U150" t="e">
        <f t="shared" si="0"/>
        <v>#REF!</v>
      </c>
      <c r="V150" t="e">
        <f t="shared" si="0"/>
        <v>#REF!</v>
      </c>
      <c r="W150" s="17" t="e">
        <f t="shared" si="0"/>
        <v>#REF!</v>
      </c>
      <c r="X150" t="e">
        <f t="shared" si="0"/>
        <v>#REF!</v>
      </c>
      <c r="Y150" t="e">
        <f t="shared" si="0"/>
        <v>#REF!</v>
      </c>
      <c r="Z150" t="e">
        <f t="shared" si="0"/>
        <v>#REF!</v>
      </c>
      <c r="AA150" t="e">
        <f t="shared" si="0"/>
        <v>#REF!</v>
      </c>
      <c r="AB150" t="e">
        <f t="shared" si="0"/>
        <v>#REF!</v>
      </c>
      <c r="AC150" t="e">
        <f t="shared" si="0"/>
        <v>#REF!</v>
      </c>
      <c r="AD150" t="e">
        <f t="shared" si="0"/>
        <v>#REF!</v>
      </c>
      <c r="AE150" t="e">
        <f t="shared" si="0"/>
        <v>#REF!</v>
      </c>
      <c r="AF150" t="e">
        <f t="shared" si="0"/>
        <v>#REF!</v>
      </c>
      <c r="AG150" t="e">
        <f t="shared" si="0"/>
        <v>#REF!</v>
      </c>
      <c r="AH150" t="e">
        <f t="shared" si="0"/>
        <v>#REF!</v>
      </c>
      <c r="AI150" t="e">
        <f t="shared" si="0"/>
        <v>#REF!</v>
      </c>
      <c r="AJ150" t="e">
        <f t="shared" si="0"/>
        <v>#REF!</v>
      </c>
      <c r="AK150" t="e">
        <f t="shared" si="0"/>
        <v>#REF!</v>
      </c>
      <c r="AL150" t="e">
        <f t="shared" si="0"/>
        <v>#REF!</v>
      </c>
      <c r="AM150" t="e">
        <f t="shared" si="0"/>
        <v>#REF!</v>
      </c>
      <c r="AN150" t="e">
        <f t="shared" si="0"/>
        <v>#REF!</v>
      </c>
      <c r="AO150" t="e">
        <f t="shared" si="0"/>
        <v>#REF!</v>
      </c>
      <c r="AP150" t="e">
        <f t="shared" si="0"/>
        <v>#REF!</v>
      </c>
      <c r="AQ150">
        <f t="shared" si="0"/>
        <v>0</v>
      </c>
      <c r="AR150" t="e">
        <f t="shared" si="3"/>
        <v>#REF!</v>
      </c>
      <c r="AT150">
        <f t="shared" si="4"/>
        <v>0</v>
      </c>
      <c r="AU150">
        <f t="shared" si="5"/>
        <v>0</v>
      </c>
      <c r="AV150">
        <f t="shared" si="6"/>
        <v>0</v>
      </c>
      <c r="AW150">
        <f t="shared" si="7"/>
        <v>0</v>
      </c>
      <c r="AX150">
        <f t="shared" si="8"/>
        <v>0</v>
      </c>
      <c r="AY150">
        <f t="shared" si="9"/>
        <v>0</v>
      </c>
      <c r="AZ150">
        <f t="shared" si="10"/>
        <v>0</v>
      </c>
      <c r="BA150" t="e">
        <f t="shared" si="11"/>
        <v>#REF!</v>
      </c>
      <c r="BB150" t="e">
        <f t="shared" si="12"/>
        <v>#REF!</v>
      </c>
      <c r="BC150" t="e">
        <f t="shared" si="13"/>
        <v>#REF!</v>
      </c>
      <c r="BD150" t="e">
        <f t="shared" si="14"/>
        <v>#REF!</v>
      </c>
      <c r="BE150" t="e">
        <f t="shared" si="15"/>
        <v>#REF!</v>
      </c>
      <c r="BF150" t="e">
        <f t="shared" si="16"/>
        <v>#REF!</v>
      </c>
      <c r="BG150" t="e">
        <f t="shared" si="17"/>
        <v>#REF!</v>
      </c>
      <c r="BH150" t="e">
        <f t="shared" si="18"/>
        <v>#REF!</v>
      </c>
      <c r="BI150" t="e">
        <f t="shared" si="19"/>
        <v>#REF!</v>
      </c>
      <c r="BJ150" t="e">
        <f t="shared" si="20"/>
        <v>#REF!</v>
      </c>
      <c r="BK150" t="e">
        <f t="shared" si="21"/>
        <v>#REF!</v>
      </c>
      <c r="BL150" t="e">
        <f t="shared" si="22"/>
        <v>#REF!</v>
      </c>
      <c r="BM150" t="e">
        <f t="shared" si="23"/>
        <v>#REF!</v>
      </c>
      <c r="BN150" t="e">
        <f t="shared" si="24"/>
        <v>#REF!</v>
      </c>
      <c r="BO150" t="e">
        <f t="shared" si="25"/>
        <v>#REF!</v>
      </c>
      <c r="BP150" t="e">
        <f t="shared" si="26"/>
        <v>#REF!</v>
      </c>
      <c r="BQ150" t="e">
        <f t="shared" si="27"/>
        <v>#REF!</v>
      </c>
      <c r="BR150" t="e">
        <f t="shared" si="28"/>
        <v>#REF!</v>
      </c>
      <c r="BS150" t="e">
        <f t="shared" si="29"/>
        <v>#REF!</v>
      </c>
      <c r="BT150" t="e">
        <f t="shared" si="30"/>
        <v>#REF!</v>
      </c>
      <c r="BU150" t="e">
        <f t="shared" si="31"/>
        <v>#REF!</v>
      </c>
      <c r="BV150" t="e">
        <f t="shared" si="32"/>
        <v>#REF!</v>
      </c>
      <c r="BW150" t="e">
        <f t="shared" si="33"/>
        <v>#REF!</v>
      </c>
      <c r="BX150" t="e">
        <f t="shared" si="34"/>
        <v>#REF!</v>
      </c>
      <c r="BY150" t="e">
        <f t="shared" si="35"/>
        <v>#REF!</v>
      </c>
      <c r="BZ150" t="e">
        <f t="shared" si="36"/>
        <v>#REF!</v>
      </c>
      <c r="CA150" t="e">
        <f t="shared" si="37"/>
        <v>#REF!</v>
      </c>
      <c r="CB150" t="e">
        <f t="shared" si="38"/>
        <v>#REF!</v>
      </c>
      <c r="CC150" t="e">
        <f t="shared" si="39"/>
        <v>#REF!</v>
      </c>
      <c r="CD150" t="e">
        <f t="shared" si="40"/>
        <v>#REF!</v>
      </c>
      <c r="CE150" t="e">
        <f t="shared" si="41"/>
        <v>#REF!</v>
      </c>
      <c r="CF150" t="e">
        <f t="shared" si="42"/>
        <v>#REF!</v>
      </c>
      <c r="CG150" t="e">
        <f t="shared" si="43"/>
        <v>#REF!</v>
      </c>
      <c r="CH150">
        <f t="shared" si="44"/>
        <v>0</v>
      </c>
      <c r="CI150" t="e">
        <f t="shared" si="45"/>
        <v>#REF!</v>
      </c>
    </row>
    <row r="151" spans="2:87">
      <c r="B151" s="42">
        <f t="shared" si="46"/>
        <v>6</v>
      </c>
      <c r="C151" s="4">
        <f t="shared" si="2"/>
        <v>0</v>
      </c>
      <c r="D151" s="4">
        <f t="shared" si="0"/>
        <v>0</v>
      </c>
      <c r="E151" s="4">
        <f t="shared" si="0"/>
        <v>0</v>
      </c>
      <c r="F151" s="4">
        <f t="shared" si="0"/>
        <v>0</v>
      </c>
      <c r="G151" s="4">
        <f t="shared" si="0"/>
        <v>0</v>
      </c>
      <c r="H151" s="4">
        <f t="shared" si="0"/>
        <v>0</v>
      </c>
      <c r="I151" s="4">
        <f t="shared" si="0"/>
        <v>0</v>
      </c>
      <c r="J151" t="e">
        <f t="shared" si="0"/>
        <v>#REF!</v>
      </c>
      <c r="K151" t="e">
        <f t="shared" si="0"/>
        <v>#REF!</v>
      </c>
      <c r="L151" t="e">
        <f t="shared" si="0"/>
        <v>#REF!</v>
      </c>
      <c r="M151" t="e">
        <f t="shared" si="0"/>
        <v>#REF!</v>
      </c>
      <c r="N151" t="e">
        <f t="shared" si="0"/>
        <v>#REF!</v>
      </c>
      <c r="O151" t="e">
        <f t="shared" si="0"/>
        <v>#REF!</v>
      </c>
      <c r="P151" t="e">
        <f t="shared" si="0"/>
        <v>#REF!</v>
      </c>
      <c r="Q151" t="e">
        <f t="shared" si="0"/>
        <v>#REF!</v>
      </c>
      <c r="R151" t="e">
        <f t="shared" si="0"/>
        <v>#REF!</v>
      </c>
      <c r="S151" t="e">
        <f t="shared" si="0"/>
        <v>#REF!</v>
      </c>
      <c r="T151" t="e">
        <f t="shared" si="0"/>
        <v>#REF!</v>
      </c>
      <c r="U151" t="e">
        <f t="shared" si="0"/>
        <v>#REF!</v>
      </c>
      <c r="V151" t="e">
        <f t="shared" si="0"/>
        <v>#REF!</v>
      </c>
      <c r="W151" s="17" t="e">
        <f t="shared" si="0"/>
        <v>#REF!</v>
      </c>
      <c r="X151" t="e">
        <f t="shared" si="0"/>
        <v>#REF!</v>
      </c>
      <c r="Y151" t="e">
        <f t="shared" si="0"/>
        <v>#REF!</v>
      </c>
      <c r="Z151" t="e">
        <f t="shared" si="0"/>
        <v>#REF!</v>
      </c>
      <c r="AA151" t="e">
        <f t="shared" si="0"/>
        <v>#REF!</v>
      </c>
      <c r="AB151" t="e">
        <f t="shared" si="0"/>
        <v>#REF!</v>
      </c>
      <c r="AC151" t="e">
        <f t="shared" si="0"/>
        <v>#REF!</v>
      </c>
      <c r="AD151" t="e">
        <f t="shared" si="0"/>
        <v>#REF!</v>
      </c>
      <c r="AE151" t="e">
        <f t="shared" si="0"/>
        <v>#REF!</v>
      </c>
      <c r="AF151" t="e">
        <f t="shared" si="0"/>
        <v>#REF!</v>
      </c>
      <c r="AG151" t="e">
        <f t="shared" si="0"/>
        <v>#REF!</v>
      </c>
      <c r="AH151" t="e">
        <f t="shared" ref="D151:AQ158" si="47">MAX(AH123-AH$115,0)</f>
        <v>#REF!</v>
      </c>
      <c r="AI151" t="e">
        <f t="shared" si="47"/>
        <v>#REF!</v>
      </c>
      <c r="AJ151" t="e">
        <f t="shared" si="47"/>
        <v>#REF!</v>
      </c>
      <c r="AK151" t="e">
        <f t="shared" si="47"/>
        <v>#REF!</v>
      </c>
      <c r="AL151" t="e">
        <f t="shared" si="47"/>
        <v>#REF!</v>
      </c>
      <c r="AM151" t="e">
        <f t="shared" si="47"/>
        <v>#REF!</v>
      </c>
      <c r="AN151" t="e">
        <f t="shared" si="47"/>
        <v>#REF!</v>
      </c>
      <c r="AO151" t="e">
        <f t="shared" si="47"/>
        <v>#REF!</v>
      </c>
      <c r="AP151" t="e">
        <f t="shared" si="47"/>
        <v>#REF!</v>
      </c>
      <c r="AQ151">
        <f t="shared" si="47"/>
        <v>0</v>
      </c>
      <c r="AR151" t="e">
        <f t="shared" si="3"/>
        <v>#REF!</v>
      </c>
      <c r="AT151">
        <f t="shared" si="4"/>
        <v>0</v>
      </c>
      <c r="AU151">
        <f t="shared" si="5"/>
        <v>0</v>
      </c>
      <c r="AV151">
        <f t="shared" si="6"/>
        <v>0</v>
      </c>
      <c r="AW151">
        <f t="shared" si="7"/>
        <v>0</v>
      </c>
      <c r="AX151">
        <f t="shared" si="8"/>
        <v>0</v>
      </c>
      <c r="AY151">
        <f t="shared" si="9"/>
        <v>0</v>
      </c>
      <c r="AZ151">
        <f t="shared" si="10"/>
        <v>0</v>
      </c>
      <c r="BA151" t="e">
        <f t="shared" si="11"/>
        <v>#REF!</v>
      </c>
      <c r="BB151" t="e">
        <f t="shared" si="12"/>
        <v>#REF!</v>
      </c>
      <c r="BC151" t="e">
        <f t="shared" si="13"/>
        <v>#REF!</v>
      </c>
      <c r="BD151" t="e">
        <f t="shared" si="14"/>
        <v>#REF!</v>
      </c>
      <c r="BE151" t="e">
        <f t="shared" si="15"/>
        <v>#REF!</v>
      </c>
      <c r="BF151" t="e">
        <f t="shared" si="16"/>
        <v>#REF!</v>
      </c>
      <c r="BG151" t="e">
        <f t="shared" si="17"/>
        <v>#REF!</v>
      </c>
      <c r="BH151" t="e">
        <f t="shared" si="18"/>
        <v>#REF!</v>
      </c>
      <c r="BI151" t="e">
        <f t="shared" si="19"/>
        <v>#REF!</v>
      </c>
      <c r="BJ151" t="e">
        <f t="shared" si="20"/>
        <v>#REF!</v>
      </c>
      <c r="BK151" t="e">
        <f t="shared" si="21"/>
        <v>#REF!</v>
      </c>
      <c r="BL151" t="e">
        <f t="shared" si="22"/>
        <v>#REF!</v>
      </c>
      <c r="BM151" t="e">
        <f t="shared" si="23"/>
        <v>#REF!</v>
      </c>
      <c r="BN151" t="e">
        <f t="shared" si="24"/>
        <v>#REF!</v>
      </c>
      <c r="BO151" t="e">
        <f t="shared" si="25"/>
        <v>#REF!</v>
      </c>
      <c r="BP151" t="e">
        <f t="shared" si="26"/>
        <v>#REF!</v>
      </c>
      <c r="BQ151" t="e">
        <f t="shared" si="27"/>
        <v>#REF!</v>
      </c>
      <c r="BR151" t="e">
        <f t="shared" si="28"/>
        <v>#REF!</v>
      </c>
      <c r="BS151" t="e">
        <f t="shared" si="29"/>
        <v>#REF!</v>
      </c>
      <c r="BT151" t="e">
        <f t="shared" si="30"/>
        <v>#REF!</v>
      </c>
      <c r="BU151" t="e">
        <f t="shared" si="31"/>
        <v>#REF!</v>
      </c>
      <c r="BV151" t="e">
        <f t="shared" si="32"/>
        <v>#REF!</v>
      </c>
      <c r="BW151" t="e">
        <f t="shared" si="33"/>
        <v>#REF!</v>
      </c>
      <c r="BX151" t="e">
        <f t="shared" si="34"/>
        <v>#REF!</v>
      </c>
      <c r="BY151" t="e">
        <f t="shared" si="35"/>
        <v>#REF!</v>
      </c>
      <c r="BZ151" t="e">
        <f t="shared" si="36"/>
        <v>#REF!</v>
      </c>
      <c r="CA151" t="e">
        <f t="shared" si="37"/>
        <v>#REF!</v>
      </c>
      <c r="CB151" t="e">
        <f t="shared" si="38"/>
        <v>#REF!</v>
      </c>
      <c r="CC151" t="e">
        <f t="shared" si="39"/>
        <v>#REF!</v>
      </c>
      <c r="CD151" t="e">
        <f t="shared" si="40"/>
        <v>#REF!</v>
      </c>
      <c r="CE151" t="e">
        <f t="shared" si="41"/>
        <v>#REF!</v>
      </c>
      <c r="CF151" t="e">
        <f t="shared" si="42"/>
        <v>#REF!</v>
      </c>
      <c r="CG151" t="e">
        <f t="shared" si="43"/>
        <v>#REF!</v>
      </c>
      <c r="CH151">
        <f t="shared" si="44"/>
        <v>0</v>
      </c>
      <c r="CI151" t="e">
        <f t="shared" si="45"/>
        <v>#REF!</v>
      </c>
    </row>
    <row r="152" spans="2:87">
      <c r="B152" s="42">
        <f t="shared" si="46"/>
        <v>7</v>
      </c>
      <c r="C152" s="4">
        <f t="shared" si="2"/>
        <v>0</v>
      </c>
      <c r="D152" s="4">
        <f t="shared" si="47"/>
        <v>0</v>
      </c>
      <c r="E152" s="4">
        <f t="shared" si="47"/>
        <v>0</v>
      </c>
      <c r="F152" s="4">
        <f t="shared" si="47"/>
        <v>0</v>
      </c>
      <c r="G152" s="4">
        <f t="shared" si="47"/>
        <v>0</v>
      </c>
      <c r="H152" s="4">
        <f t="shared" si="47"/>
        <v>0</v>
      </c>
      <c r="I152" s="4">
        <f t="shared" si="47"/>
        <v>0</v>
      </c>
      <c r="J152" t="e">
        <f t="shared" si="47"/>
        <v>#REF!</v>
      </c>
      <c r="K152" t="e">
        <f t="shared" si="47"/>
        <v>#REF!</v>
      </c>
      <c r="L152" t="e">
        <f t="shared" si="47"/>
        <v>#REF!</v>
      </c>
      <c r="M152" t="e">
        <f t="shared" si="47"/>
        <v>#REF!</v>
      </c>
      <c r="N152" t="e">
        <f t="shared" si="47"/>
        <v>#REF!</v>
      </c>
      <c r="O152" t="e">
        <f t="shared" si="47"/>
        <v>#REF!</v>
      </c>
      <c r="P152" t="e">
        <f t="shared" si="47"/>
        <v>#REF!</v>
      </c>
      <c r="Q152" t="e">
        <f t="shared" si="47"/>
        <v>#REF!</v>
      </c>
      <c r="R152" t="e">
        <f t="shared" si="47"/>
        <v>#REF!</v>
      </c>
      <c r="S152" t="e">
        <f t="shared" si="47"/>
        <v>#REF!</v>
      </c>
      <c r="T152" t="e">
        <f t="shared" si="47"/>
        <v>#REF!</v>
      </c>
      <c r="U152" t="e">
        <f t="shared" si="47"/>
        <v>#REF!</v>
      </c>
      <c r="V152" t="e">
        <f t="shared" si="47"/>
        <v>#REF!</v>
      </c>
      <c r="W152" s="17" t="e">
        <f t="shared" si="47"/>
        <v>#REF!</v>
      </c>
      <c r="X152" t="e">
        <f t="shared" si="47"/>
        <v>#REF!</v>
      </c>
      <c r="Y152" t="e">
        <f t="shared" si="47"/>
        <v>#REF!</v>
      </c>
      <c r="Z152" t="e">
        <f t="shared" si="47"/>
        <v>#REF!</v>
      </c>
      <c r="AA152" t="e">
        <f t="shared" si="47"/>
        <v>#REF!</v>
      </c>
      <c r="AB152" t="e">
        <f t="shared" si="47"/>
        <v>#REF!</v>
      </c>
      <c r="AC152" t="e">
        <f t="shared" si="47"/>
        <v>#REF!</v>
      </c>
      <c r="AD152" t="e">
        <f t="shared" si="47"/>
        <v>#REF!</v>
      </c>
      <c r="AE152" t="e">
        <f t="shared" si="47"/>
        <v>#REF!</v>
      </c>
      <c r="AF152" t="e">
        <f t="shared" si="47"/>
        <v>#REF!</v>
      </c>
      <c r="AG152" t="e">
        <f t="shared" si="47"/>
        <v>#REF!</v>
      </c>
      <c r="AH152" t="e">
        <f t="shared" si="47"/>
        <v>#REF!</v>
      </c>
      <c r="AI152" t="e">
        <f t="shared" si="47"/>
        <v>#REF!</v>
      </c>
      <c r="AJ152" t="e">
        <f t="shared" si="47"/>
        <v>#REF!</v>
      </c>
      <c r="AK152" t="e">
        <f t="shared" si="47"/>
        <v>#REF!</v>
      </c>
      <c r="AL152" t="e">
        <f t="shared" si="47"/>
        <v>#REF!</v>
      </c>
      <c r="AM152" t="e">
        <f t="shared" si="47"/>
        <v>#REF!</v>
      </c>
      <c r="AN152" t="e">
        <f t="shared" si="47"/>
        <v>#REF!</v>
      </c>
      <c r="AO152" t="e">
        <f t="shared" si="47"/>
        <v>#REF!</v>
      </c>
      <c r="AP152" t="e">
        <f t="shared" si="47"/>
        <v>#REF!</v>
      </c>
      <c r="AQ152">
        <f t="shared" si="47"/>
        <v>0</v>
      </c>
      <c r="AR152" t="e">
        <f t="shared" si="3"/>
        <v>#REF!</v>
      </c>
      <c r="AT152">
        <f t="shared" si="4"/>
        <v>0</v>
      </c>
      <c r="AU152">
        <f t="shared" si="5"/>
        <v>0</v>
      </c>
      <c r="AV152">
        <f t="shared" si="6"/>
        <v>0</v>
      </c>
      <c r="AW152">
        <f t="shared" si="7"/>
        <v>0</v>
      </c>
      <c r="AX152">
        <f t="shared" si="8"/>
        <v>0</v>
      </c>
      <c r="AY152">
        <f t="shared" si="9"/>
        <v>0</v>
      </c>
      <c r="AZ152">
        <f t="shared" si="10"/>
        <v>0</v>
      </c>
      <c r="BA152" t="e">
        <f t="shared" si="11"/>
        <v>#REF!</v>
      </c>
      <c r="BB152" t="e">
        <f t="shared" si="12"/>
        <v>#REF!</v>
      </c>
      <c r="BC152" t="e">
        <f t="shared" si="13"/>
        <v>#REF!</v>
      </c>
      <c r="BD152" t="e">
        <f t="shared" si="14"/>
        <v>#REF!</v>
      </c>
      <c r="BE152" t="e">
        <f t="shared" si="15"/>
        <v>#REF!</v>
      </c>
      <c r="BF152" t="e">
        <f t="shared" si="16"/>
        <v>#REF!</v>
      </c>
      <c r="BG152" t="e">
        <f t="shared" si="17"/>
        <v>#REF!</v>
      </c>
      <c r="BH152" t="e">
        <f t="shared" si="18"/>
        <v>#REF!</v>
      </c>
      <c r="BI152" t="e">
        <f t="shared" si="19"/>
        <v>#REF!</v>
      </c>
      <c r="BJ152" t="e">
        <f t="shared" si="20"/>
        <v>#REF!</v>
      </c>
      <c r="BK152" t="e">
        <f t="shared" si="21"/>
        <v>#REF!</v>
      </c>
      <c r="BL152" t="e">
        <f t="shared" si="22"/>
        <v>#REF!</v>
      </c>
      <c r="BM152" t="e">
        <f t="shared" si="23"/>
        <v>#REF!</v>
      </c>
      <c r="BN152" t="e">
        <f t="shared" si="24"/>
        <v>#REF!</v>
      </c>
      <c r="BO152" t="e">
        <f t="shared" si="25"/>
        <v>#REF!</v>
      </c>
      <c r="BP152" t="e">
        <f t="shared" si="26"/>
        <v>#REF!</v>
      </c>
      <c r="BQ152" t="e">
        <f t="shared" si="27"/>
        <v>#REF!</v>
      </c>
      <c r="BR152" t="e">
        <f t="shared" si="28"/>
        <v>#REF!</v>
      </c>
      <c r="BS152" t="e">
        <f t="shared" si="29"/>
        <v>#REF!</v>
      </c>
      <c r="BT152" t="e">
        <f t="shared" si="30"/>
        <v>#REF!</v>
      </c>
      <c r="BU152" t="e">
        <f t="shared" si="31"/>
        <v>#REF!</v>
      </c>
      <c r="BV152" t="e">
        <f t="shared" si="32"/>
        <v>#REF!</v>
      </c>
      <c r="BW152" t="e">
        <f t="shared" si="33"/>
        <v>#REF!</v>
      </c>
      <c r="BX152" t="e">
        <f t="shared" si="34"/>
        <v>#REF!</v>
      </c>
      <c r="BY152" t="e">
        <f t="shared" si="35"/>
        <v>#REF!</v>
      </c>
      <c r="BZ152" t="e">
        <f t="shared" si="36"/>
        <v>#REF!</v>
      </c>
      <c r="CA152" t="e">
        <f t="shared" si="37"/>
        <v>#REF!</v>
      </c>
      <c r="CB152" t="e">
        <f t="shared" si="38"/>
        <v>#REF!</v>
      </c>
      <c r="CC152" t="e">
        <f t="shared" si="39"/>
        <v>#REF!</v>
      </c>
      <c r="CD152" t="e">
        <f t="shared" si="40"/>
        <v>#REF!</v>
      </c>
      <c r="CE152" t="e">
        <f t="shared" si="41"/>
        <v>#REF!</v>
      </c>
      <c r="CF152" t="e">
        <f t="shared" si="42"/>
        <v>#REF!</v>
      </c>
      <c r="CG152" t="e">
        <f t="shared" si="43"/>
        <v>#REF!</v>
      </c>
      <c r="CH152">
        <f t="shared" si="44"/>
        <v>0</v>
      </c>
      <c r="CI152" t="e">
        <f t="shared" si="45"/>
        <v>#REF!</v>
      </c>
    </row>
    <row r="153" spans="2:87">
      <c r="B153" s="42">
        <f t="shared" si="46"/>
        <v>8</v>
      </c>
      <c r="C153" s="4">
        <f t="shared" si="2"/>
        <v>0</v>
      </c>
      <c r="D153" s="4">
        <f t="shared" si="47"/>
        <v>0</v>
      </c>
      <c r="E153" s="4">
        <f t="shared" si="47"/>
        <v>0</v>
      </c>
      <c r="F153" s="4">
        <f t="shared" si="47"/>
        <v>0</v>
      </c>
      <c r="G153" s="4">
        <f t="shared" si="47"/>
        <v>0</v>
      </c>
      <c r="H153" s="4">
        <f t="shared" si="47"/>
        <v>0</v>
      </c>
      <c r="I153" s="4">
        <f t="shared" si="47"/>
        <v>0</v>
      </c>
      <c r="J153" t="e">
        <f t="shared" si="47"/>
        <v>#REF!</v>
      </c>
      <c r="K153" t="e">
        <f t="shared" si="47"/>
        <v>#REF!</v>
      </c>
      <c r="L153" t="e">
        <f t="shared" si="47"/>
        <v>#REF!</v>
      </c>
      <c r="M153" t="e">
        <f t="shared" si="47"/>
        <v>#REF!</v>
      </c>
      <c r="N153" t="e">
        <f t="shared" si="47"/>
        <v>#REF!</v>
      </c>
      <c r="O153" t="e">
        <f t="shared" si="47"/>
        <v>#REF!</v>
      </c>
      <c r="P153" t="e">
        <f t="shared" si="47"/>
        <v>#REF!</v>
      </c>
      <c r="Q153" t="e">
        <f t="shared" si="47"/>
        <v>#REF!</v>
      </c>
      <c r="R153" t="e">
        <f t="shared" si="47"/>
        <v>#REF!</v>
      </c>
      <c r="S153" t="e">
        <f t="shared" si="47"/>
        <v>#REF!</v>
      </c>
      <c r="T153" t="e">
        <f t="shared" si="47"/>
        <v>#REF!</v>
      </c>
      <c r="U153" t="e">
        <f t="shared" si="47"/>
        <v>#REF!</v>
      </c>
      <c r="V153" t="e">
        <f t="shared" si="47"/>
        <v>#REF!</v>
      </c>
      <c r="W153" s="17" t="e">
        <f t="shared" si="47"/>
        <v>#REF!</v>
      </c>
      <c r="X153" t="e">
        <f t="shared" si="47"/>
        <v>#REF!</v>
      </c>
      <c r="Y153" t="e">
        <f t="shared" si="47"/>
        <v>#REF!</v>
      </c>
      <c r="Z153" t="e">
        <f t="shared" si="47"/>
        <v>#REF!</v>
      </c>
      <c r="AA153" t="e">
        <f t="shared" si="47"/>
        <v>#REF!</v>
      </c>
      <c r="AB153" t="e">
        <f t="shared" si="47"/>
        <v>#REF!</v>
      </c>
      <c r="AC153" t="e">
        <f t="shared" si="47"/>
        <v>#REF!</v>
      </c>
      <c r="AD153" t="e">
        <f t="shared" si="47"/>
        <v>#REF!</v>
      </c>
      <c r="AE153" t="e">
        <f t="shared" si="47"/>
        <v>#REF!</v>
      </c>
      <c r="AF153" t="e">
        <f t="shared" si="47"/>
        <v>#REF!</v>
      </c>
      <c r="AG153" t="e">
        <f t="shared" si="47"/>
        <v>#REF!</v>
      </c>
      <c r="AH153" t="e">
        <f t="shared" si="47"/>
        <v>#REF!</v>
      </c>
      <c r="AI153" t="e">
        <f t="shared" si="47"/>
        <v>#REF!</v>
      </c>
      <c r="AJ153" t="e">
        <f t="shared" si="47"/>
        <v>#REF!</v>
      </c>
      <c r="AK153" t="e">
        <f t="shared" si="47"/>
        <v>#REF!</v>
      </c>
      <c r="AL153" t="e">
        <f t="shared" si="47"/>
        <v>#REF!</v>
      </c>
      <c r="AM153" t="e">
        <f t="shared" si="47"/>
        <v>#REF!</v>
      </c>
      <c r="AN153" t="e">
        <f t="shared" si="47"/>
        <v>#REF!</v>
      </c>
      <c r="AO153" t="e">
        <f t="shared" si="47"/>
        <v>#REF!</v>
      </c>
      <c r="AP153" t="e">
        <f t="shared" si="47"/>
        <v>#REF!</v>
      </c>
      <c r="AQ153">
        <f t="shared" si="47"/>
        <v>0</v>
      </c>
      <c r="AR153" t="e">
        <f t="shared" si="3"/>
        <v>#REF!</v>
      </c>
      <c r="AT153">
        <f t="shared" si="4"/>
        <v>0</v>
      </c>
      <c r="AU153">
        <f t="shared" si="5"/>
        <v>0</v>
      </c>
      <c r="AV153">
        <f t="shared" si="6"/>
        <v>0</v>
      </c>
      <c r="AW153">
        <f t="shared" si="7"/>
        <v>0</v>
      </c>
      <c r="AX153">
        <f t="shared" si="8"/>
        <v>0</v>
      </c>
      <c r="AY153">
        <f t="shared" si="9"/>
        <v>0</v>
      </c>
      <c r="AZ153">
        <f t="shared" si="10"/>
        <v>0</v>
      </c>
      <c r="BA153" t="e">
        <f t="shared" si="11"/>
        <v>#REF!</v>
      </c>
      <c r="BB153" t="e">
        <f t="shared" si="12"/>
        <v>#REF!</v>
      </c>
      <c r="BC153" t="e">
        <f t="shared" si="13"/>
        <v>#REF!</v>
      </c>
      <c r="BD153" t="e">
        <f t="shared" si="14"/>
        <v>#REF!</v>
      </c>
      <c r="BE153" t="e">
        <f t="shared" si="15"/>
        <v>#REF!</v>
      </c>
      <c r="BF153" t="e">
        <f t="shared" si="16"/>
        <v>#REF!</v>
      </c>
      <c r="BG153" t="e">
        <f t="shared" si="17"/>
        <v>#REF!</v>
      </c>
      <c r="BH153" t="e">
        <f t="shared" si="18"/>
        <v>#REF!</v>
      </c>
      <c r="BI153" t="e">
        <f t="shared" si="19"/>
        <v>#REF!</v>
      </c>
      <c r="BJ153" t="e">
        <f t="shared" si="20"/>
        <v>#REF!</v>
      </c>
      <c r="BK153" t="e">
        <f t="shared" si="21"/>
        <v>#REF!</v>
      </c>
      <c r="BL153" t="e">
        <f t="shared" si="22"/>
        <v>#REF!</v>
      </c>
      <c r="BM153" t="e">
        <f t="shared" si="23"/>
        <v>#REF!</v>
      </c>
      <c r="BN153" t="e">
        <f t="shared" si="24"/>
        <v>#REF!</v>
      </c>
      <c r="BO153" t="e">
        <f t="shared" si="25"/>
        <v>#REF!</v>
      </c>
      <c r="BP153" t="e">
        <f t="shared" si="26"/>
        <v>#REF!</v>
      </c>
      <c r="BQ153" t="e">
        <f t="shared" si="27"/>
        <v>#REF!</v>
      </c>
      <c r="BR153" t="e">
        <f t="shared" si="28"/>
        <v>#REF!</v>
      </c>
      <c r="BS153" t="e">
        <f t="shared" si="29"/>
        <v>#REF!</v>
      </c>
      <c r="BT153" t="e">
        <f t="shared" si="30"/>
        <v>#REF!</v>
      </c>
      <c r="BU153" t="e">
        <f t="shared" si="31"/>
        <v>#REF!</v>
      </c>
      <c r="BV153" t="e">
        <f t="shared" si="32"/>
        <v>#REF!</v>
      </c>
      <c r="BW153" t="e">
        <f t="shared" si="33"/>
        <v>#REF!</v>
      </c>
      <c r="BX153" t="e">
        <f t="shared" si="34"/>
        <v>#REF!</v>
      </c>
      <c r="BY153" t="e">
        <f t="shared" si="35"/>
        <v>#REF!</v>
      </c>
      <c r="BZ153" t="e">
        <f t="shared" si="36"/>
        <v>#REF!</v>
      </c>
      <c r="CA153" t="e">
        <f t="shared" si="37"/>
        <v>#REF!</v>
      </c>
      <c r="CB153" t="e">
        <f t="shared" si="38"/>
        <v>#REF!</v>
      </c>
      <c r="CC153" t="e">
        <f t="shared" si="39"/>
        <v>#REF!</v>
      </c>
      <c r="CD153" t="e">
        <f t="shared" si="40"/>
        <v>#REF!</v>
      </c>
      <c r="CE153" t="e">
        <f t="shared" si="41"/>
        <v>#REF!</v>
      </c>
      <c r="CF153" t="e">
        <f t="shared" si="42"/>
        <v>#REF!</v>
      </c>
      <c r="CG153" t="e">
        <f t="shared" si="43"/>
        <v>#REF!</v>
      </c>
      <c r="CH153">
        <f t="shared" si="44"/>
        <v>0</v>
      </c>
      <c r="CI153" t="e">
        <f t="shared" si="45"/>
        <v>#REF!</v>
      </c>
    </row>
    <row r="154" spans="2:87">
      <c r="B154" s="42">
        <f t="shared" si="46"/>
        <v>9</v>
      </c>
      <c r="C154" s="4">
        <f t="shared" si="2"/>
        <v>0</v>
      </c>
      <c r="D154" s="4">
        <f t="shared" si="47"/>
        <v>0</v>
      </c>
      <c r="E154" s="4">
        <f t="shared" si="47"/>
        <v>0</v>
      </c>
      <c r="F154" s="4">
        <f t="shared" si="47"/>
        <v>0</v>
      </c>
      <c r="G154" s="4">
        <f t="shared" si="47"/>
        <v>0</v>
      </c>
      <c r="H154" s="4">
        <f t="shared" si="47"/>
        <v>0</v>
      </c>
      <c r="I154" s="4">
        <f t="shared" si="47"/>
        <v>0</v>
      </c>
      <c r="J154" t="e">
        <f t="shared" si="47"/>
        <v>#REF!</v>
      </c>
      <c r="K154" t="e">
        <f t="shared" si="47"/>
        <v>#REF!</v>
      </c>
      <c r="L154" t="e">
        <f t="shared" si="47"/>
        <v>#REF!</v>
      </c>
      <c r="M154" t="e">
        <f t="shared" si="47"/>
        <v>#REF!</v>
      </c>
      <c r="N154" t="e">
        <f t="shared" si="47"/>
        <v>#REF!</v>
      </c>
      <c r="O154" t="e">
        <f t="shared" si="47"/>
        <v>#REF!</v>
      </c>
      <c r="P154" t="e">
        <f t="shared" si="47"/>
        <v>#REF!</v>
      </c>
      <c r="Q154" t="e">
        <f t="shared" si="47"/>
        <v>#REF!</v>
      </c>
      <c r="R154" t="e">
        <f t="shared" si="47"/>
        <v>#REF!</v>
      </c>
      <c r="S154" t="e">
        <f t="shared" si="47"/>
        <v>#REF!</v>
      </c>
      <c r="T154" t="e">
        <f t="shared" si="47"/>
        <v>#REF!</v>
      </c>
      <c r="U154" t="e">
        <f t="shared" si="47"/>
        <v>#REF!</v>
      </c>
      <c r="V154" t="e">
        <f t="shared" si="47"/>
        <v>#REF!</v>
      </c>
      <c r="W154" s="17" t="e">
        <f t="shared" si="47"/>
        <v>#REF!</v>
      </c>
      <c r="X154" t="e">
        <f t="shared" si="47"/>
        <v>#REF!</v>
      </c>
      <c r="Y154" t="e">
        <f t="shared" si="47"/>
        <v>#REF!</v>
      </c>
      <c r="Z154" t="e">
        <f t="shared" si="47"/>
        <v>#REF!</v>
      </c>
      <c r="AA154" t="e">
        <f t="shared" si="47"/>
        <v>#REF!</v>
      </c>
      <c r="AB154" t="e">
        <f t="shared" si="47"/>
        <v>#REF!</v>
      </c>
      <c r="AC154" t="e">
        <f t="shared" si="47"/>
        <v>#REF!</v>
      </c>
      <c r="AD154" t="e">
        <f t="shared" si="47"/>
        <v>#REF!</v>
      </c>
      <c r="AE154" t="e">
        <f t="shared" si="47"/>
        <v>#REF!</v>
      </c>
      <c r="AF154" t="e">
        <f t="shared" si="47"/>
        <v>#REF!</v>
      </c>
      <c r="AG154" t="e">
        <f t="shared" si="47"/>
        <v>#REF!</v>
      </c>
      <c r="AH154" t="e">
        <f t="shared" si="47"/>
        <v>#REF!</v>
      </c>
      <c r="AI154" t="e">
        <f t="shared" si="47"/>
        <v>#REF!</v>
      </c>
      <c r="AJ154" t="e">
        <f t="shared" si="47"/>
        <v>#REF!</v>
      </c>
      <c r="AK154" t="e">
        <f t="shared" si="47"/>
        <v>#REF!</v>
      </c>
      <c r="AL154" t="e">
        <f t="shared" si="47"/>
        <v>#REF!</v>
      </c>
      <c r="AM154" t="e">
        <f t="shared" si="47"/>
        <v>#REF!</v>
      </c>
      <c r="AN154" t="e">
        <f t="shared" si="47"/>
        <v>#REF!</v>
      </c>
      <c r="AO154" t="e">
        <f t="shared" si="47"/>
        <v>#REF!</v>
      </c>
      <c r="AP154" t="e">
        <f t="shared" si="47"/>
        <v>#REF!</v>
      </c>
      <c r="AQ154">
        <f t="shared" si="47"/>
        <v>0</v>
      </c>
      <c r="AR154" t="e">
        <f t="shared" si="3"/>
        <v>#REF!</v>
      </c>
      <c r="AT154">
        <f t="shared" si="4"/>
        <v>0</v>
      </c>
      <c r="AU154">
        <f t="shared" si="5"/>
        <v>0</v>
      </c>
      <c r="AV154">
        <f t="shared" si="6"/>
        <v>0</v>
      </c>
      <c r="AW154">
        <f t="shared" si="7"/>
        <v>0</v>
      </c>
      <c r="AX154">
        <f t="shared" si="8"/>
        <v>0</v>
      </c>
      <c r="AY154">
        <f t="shared" si="9"/>
        <v>0</v>
      </c>
      <c r="AZ154">
        <f t="shared" si="10"/>
        <v>0</v>
      </c>
      <c r="BA154" t="e">
        <f t="shared" si="11"/>
        <v>#REF!</v>
      </c>
      <c r="BB154" t="e">
        <f t="shared" si="12"/>
        <v>#REF!</v>
      </c>
      <c r="BC154" t="e">
        <f t="shared" si="13"/>
        <v>#REF!</v>
      </c>
      <c r="BD154" t="e">
        <f t="shared" si="14"/>
        <v>#REF!</v>
      </c>
      <c r="BE154" t="e">
        <f t="shared" si="15"/>
        <v>#REF!</v>
      </c>
      <c r="BF154" t="e">
        <f t="shared" si="16"/>
        <v>#REF!</v>
      </c>
      <c r="BG154" t="e">
        <f t="shared" si="17"/>
        <v>#REF!</v>
      </c>
      <c r="BH154" t="e">
        <f t="shared" si="18"/>
        <v>#REF!</v>
      </c>
      <c r="BI154" t="e">
        <f t="shared" si="19"/>
        <v>#REF!</v>
      </c>
      <c r="BJ154" t="e">
        <f t="shared" si="20"/>
        <v>#REF!</v>
      </c>
      <c r="BK154" t="e">
        <f t="shared" si="21"/>
        <v>#REF!</v>
      </c>
      <c r="BL154" t="e">
        <f t="shared" si="22"/>
        <v>#REF!</v>
      </c>
      <c r="BM154" t="e">
        <f t="shared" si="23"/>
        <v>#REF!</v>
      </c>
      <c r="BN154" t="e">
        <f t="shared" si="24"/>
        <v>#REF!</v>
      </c>
      <c r="BO154" t="e">
        <f t="shared" si="25"/>
        <v>#REF!</v>
      </c>
      <c r="BP154" t="e">
        <f t="shared" si="26"/>
        <v>#REF!</v>
      </c>
      <c r="BQ154" t="e">
        <f t="shared" si="27"/>
        <v>#REF!</v>
      </c>
      <c r="BR154" t="e">
        <f t="shared" si="28"/>
        <v>#REF!</v>
      </c>
      <c r="BS154" t="e">
        <f t="shared" si="29"/>
        <v>#REF!</v>
      </c>
      <c r="BT154" t="e">
        <f t="shared" si="30"/>
        <v>#REF!</v>
      </c>
      <c r="BU154" t="e">
        <f t="shared" si="31"/>
        <v>#REF!</v>
      </c>
      <c r="BV154" t="e">
        <f t="shared" si="32"/>
        <v>#REF!</v>
      </c>
      <c r="BW154" t="e">
        <f t="shared" si="33"/>
        <v>#REF!</v>
      </c>
      <c r="BX154" t="e">
        <f t="shared" si="34"/>
        <v>#REF!</v>
      </c>
      <c r="BY154" t="e">
        <f t="shared" si="35"/>
        <v>#REF!</v>
      </c>
      <c r="BZ154" t="e">
        <f t="shared" si="36"/>
        <v>#REF!</v>
      </c>
      <c r="CA154" t="e">
        <f t="shared" si="37"/>
        <v>#REF!</v>
      </c>
      <c r="CB154" t="e">
        <f t="shared" si="38"/>
        <v>#REF!</v>
      </c>
      <c r="CC154" t="e">
        <f t="shared" si="39"/>
        <v>#REF!</v>
      </c>
      <c r="CD154" t="e">
        <f t="shared" si="40"/>
        <v>#REF!</v>
      </c>
      <c r="CE154" t="e">
        <f t="shared" si="41"/>
        <v>#REF!</v>
      </c>
      <c r="CF154" t="e">
        <f t="shared" si="42"/>
        <v>#REF!</v>
      </c>
      <c r="CG154" t="e">
        <f t="shared" si="43"/>
        <v>#REF!</v>
      </c>
      <c r="CH154">
        <f t="shared" si="44"/>
        <v>0</v>
      </c>
      <c r="CI154" t="e">
        <f t="shared" si="45"/>
        <v>#REF!</v>
      </c>
    </row>
    <row r="155" spans="2:87">
      <c r="B155" s="42">
        <f t="shared" si="46"/>
        <v>10</v>
      </c>
      <c r="C155" s="4">
        <f t="shared" si="2"/>
        <v>0</v>
      </c>
      <c r="D155" s="4">
        <f t="shared" si="47"/>
        <v>0</v>
      </c>
      <c r="E155" s="4">
        <f t="shared" si="47"/>
        <v>0</v>
      </c>
      <c r="F155" s="4">
        <f t="shared" si="47"/>
        <v>0</v>
      </c>
      <c r="G155" s="4">
        <f t="shared" si="47"/>
        <v>0</v>
      </c>
      <c r="H155" s="4">
        <f t="shared" si="47"/>
        <v>0</v>
      </c>
      <c r="I155" s="4">
        <f t="shared" si="47"/>
        <v>0</v>
      </c>
      <c r="J155" t="e">
        <f t="shared" si="47"/>
        <v>#REF!</v>
      </c>
      <c r="K155" t="e">
        <f t="shared" si="47"/>
        <v>#REF!</v>
      </c>
      <c r="L155" t="e">
        <f t="shared" si="47"/>
        <v>#REF!</v>
      </c>
      <c r="M155" t="e">
        <f t="shared" si="47"/>
        <v>#REF!</v>
      </c>
      <c r="N155" t="e">
        <f t="shared" si="47"/>
        <v>#REF!</v>
      </c>
      <c r="O155" t="e">
        <f t="shared" si="47"/>
        <v>#REF!</v>
      </c>
      <c r="P155" t="e">
        <f t="shared" si="47"/>
        <v>#REF!</v>
      </c>
      <c r="Q155" t="e">
        <f t="shared" si="47"/>
        <v>#REF!</v>
      </c>
      <c r="R155" t="e">
        <f t="shared" si="47"/>
        <v>#REF!</v>
      </c>
      <c r="S155" t="e">
        <f t="shared" si="47"/>
        <v>#REF!</v>
      </c>
      <c r="T155" t="e">
        <f t="shared" si="47"/>
        <v>#REF!</v>
      </c>
      <c r="U155" t="e">
        <f t="shared" si="47"/>
        <v>#REF!</v>
      </c>
      <c r="V155" t="e">
        <f t="shared" si="47"/>
        <v>#REF!</v>
      </c>
      <c r="W155" s="17" t="e">
        <f t="shared" si="47"/>
        <v>#REF!</v>
      </c>
      <c r="X155" t="e">
        <f t="shared" si="47"/>
        <v>#REF!</v>
      </c>
      <c r="Y155" t="e">
        <f t="shared" si="47"/>
        <v>#REF!</v>
      </c>
      <c r="Z155" t="e">
        <f t="shared" si="47"/>
        <v>#REF!</v>
      </c>
      <c r="AA155" t="e">
        <f t="shared" si="47"/>
        <v>#REF!</v>
      </c>
      <c r="AB155" t="e">
        <f t="shared" si="47"/>
        <v>#REF!</v>
      </c>
      <c r="AC155" t="e">
        <f t="shared" si="47"/>
        <v>#REF!</v>
      </c>
      <c r="AD155" t="e">
        <f t="shared" si="47"/>
        <v>#REF!</v>
      </c>
      <c r="AE155" t="e">
        <f t="shared" si="47"/>
        <v>#REF!</v>
      </c>
      <c r="AF155" t="e">
        <f t="shared" si="47"/>
        <v>#REF!</v>
      </c>
      <c r="AG155" t="e">
        <f t="shared" si="47"/>
        <v>#REF!</v>
      </c>
      <c r="AH155" t="e">
        <f t="shared" si="47"/>
        <v>#REF!</v>
      </c>
      <c r="AI155" t="e">
        <f t="shared" si="47"/>
        <v>#REF!</v>
      </c>
      <c r="AJ155" t="e">
        <f t="shared" si="47"/>
        <v>#REF!</v>
      </c>
      <c r="AK155" t="e">
        <f t="shared" si="47"/>
        <v>#REF!</v>
      </c>
      <c r="AL155" t="e">
        <f t="shared" si="47"/>
        <v>#REF!</v>
      </c>
      <c r="AM155" t="e">
        <f t="shared" si="47"/>
        <v>#REF!</v>
      </c>
      <c r="AN155" t="e">
        <f t="shared" si="47"/>
        <v>#REF!</v>
      </c>
      <c r="AO155" t="e">
        <f t="shared" si="47"/>
        <v>#REF!</v>
      </c>
      <c r="AP155" t="e">
        <f t="shared" si="47"/>
        <v>#REF!</v>
      </c>
      <c r="AQ155">
        <f t="shared" si="47"/>
        <v>0</v>
      </c>
      <c r="AR155" t="e">
        <f t="shared" si="3"/>
        <v>#REF!</v>
      </c>
      <c r="AT155">
        <f t="shared" si="4"/>
        <v>0</v>
      </c>
      <c r="AU155">
        <f t="shared" si="5"/>
        <v>0</v>
      </c>
      <c r="AV155">
        <f t="shared" si="6"/>
        <v>0</v>
      </c>
      <c r="AW155">
        <f t="shared" si="7"/>
        <v>0</v>
      </c>
      <c r="AX155">
        <f t="shared" si="8"/>
        <v>0</v>
      </c>
      <c r="AY155">
        <f t="shared" si="9"/>
        <v>0</v>
      </c>
      <c r="AZ155">
        <f t="shared" si="10"/>
        <v>0</v>
      </c>
      <c r="BA155" t="e">
        <f t="shared" si="11"/>
        <v>#REF!</v>
      </c>
      <c r="BB155" t="e">
        <f t="shared" si="12"/>
        <v>#REF!</v>
      </c>
      <c r="BC155" t="e">
        <f t="shared" si="13"/>
        <v>#REF!</v>
      </c>
      <c r="BD155" t="e">
        <f t="shared" si="14"/>
        <v>#REF!</v>
      </c>
      <c r="BE155" t="e">
        <f t="shared" si="15"/>
        <v>#REF!</v>
      </c>
      <c r="BF155" t="e">
        <f t="shared" si="16"/>
        <v>#REF!</v>
      </c>
      <c r="BG155" t="e">
        <f t="shared" si="17"/>
        <v>#REF!</v>
      </c>
      <c r="BH155" t="e">
        <f t="shared" si="18"/>
        <v>#REF!</v>
      </c>
      <c r="BI155" t="e">
        <f t="shared" si="19"/>
        <v>#REF!</v>
      </c>
      <c r="BJ155" t="e">
        <f t="shared" si="20"/>
        <v>#REF!</v>
      </c>
      <c r="BK155" t="e">
        <f t="shared" si="21"/>
        <v>#REF!</v>
      </c>
      <c r="BL155" t="e">
        <f t="shared" si="22"/>
        <v>#REF!</v>
      </c>
      <c r="BM155" t="e">
        <f t="shared" si="23"/>
        <v>#REF!</v>
      </c>
      <c r="BN155" t="e">
        <f t="shared" si="24"/>
        <v>#REF!</v>
      </c>
      <c r="BO155" t="e">
        <f t="shared" si="25"/>
        <v>#REF!</v>
      </c>
      <c r="BP155" t="e">
        <f t="shared" si="26"/>
        <v>#REF!</v>
      </c>
      <c r="BQ155" t="e">
        <f t="shared" si="27"/>
        <v>#REF!</v>
      </c>
      <c r="BR155" t="e">
        <f t="shared" si="28"/>
        <v>#REF!</v>
      </c>
      <c r="BS155" t="e">
        <f t="shared" si="29"/>
        <v>#REF!</v>
      </c>
      <c r="BT155" t="e">
        <f t="shared" si="30"/>
        <v>#REF!</v>
      </c>
      <c r="BU155" t="e">
        <f t="shared" si="31"/>
        <v>#REF!</v>
      </c>
      <c r="BV155" t="e">
        <f t="shared" si="32"/>
        <v>#REF!</v>
      </c>
      <c r="BW155" t="e">
        <f t="shared" si="33"/>
        <v>#REF!</v>
      </c>
      <c r="BX155" t="e">
        <f t="shared" si="34"/>
        <v>#REF!</v>
      </c>
      <c r="BY155" t="e">
        <f t="shared" si="35"/>
        <v>#REF!</v>
      </c>
      <c r="BZ155" t="e">
        <f t="shared" si="36"/>
        <v>#REF!</v>
      </c>
      <c r="CA155" t="e">
        <f t="shared" si="37"/>
        <v>#REF!</v>
      </c>
      <c r="CB155" t="e">
        <f t="shared" si="38"/>
        <v>#REF!</v>
      </c>
      <c r="CC155" t="e">
        <f t="shared" si="39"/>
        <v>#REF!</v>
      </c>
      <c r="CD155" t="e">
        <f t="shared" si="40"/>
        <v>#REF!</v>
      </c>
      <c r="CE155" t="e">
        <f t="shared" si="41"/>
        <v>#REF!</v>
      </c>
      <c r="CF155" t="e">
        <f t="shared" si="42"/>
        <v>#REF!</v>
      </c>
      <c r="CG155" t="e">
        <f t="shared" si="43"/>
        <v>#REF!</v>
      </c>
      <c r="CH155">
        <f t="shared" si="44"/>
        <v>0</v>
      </c>
      <c r="CI155" t="e">
        <f t="shared" si="45"/>
        <v>#REF!</v>
      </c>
    </row>
    <row r="156" spans="2:87">
      <c r="B156" s="42">
        <f t="shared" si="46"/>
        <v>11</v>
      </c>
      <c r="C156" s="4">
        <f t="shared" si="2"/>
        <v>0</v>
      </c>
      <c r="D156" s="4">
        <f t="shared" si="47"/>
        <v>0</v>
      </c>
      <c r="E156" s="4">
        <f t="shared" si="47"/>
        <v>0</v>
      </c>
      <c r="F156" s="4">
        <f t="shared" si="47"/>
        <v>0</v>
      </c>
      <c r="G156" s="4">
        <f t="shared" si="47"/>
        <v>0</v>
      </c>
      <c r="H156" s="4">
        <f t="shared" si="47"/>
        <v>0</v>
      </c>
      <c r="I156" s="4">
        <f t="shared" si="47"/>
        <v>0</v>
      </c>
      <c r="J156" t="e">
        <f t="shared" si="47"/>
        <v>#REF!</v>
      </c>
      <c r="K156" t="e">
        <f t="shared" si="47"/>
        <v>#REF!</v>
      </c>
      <c r="L156" t="e">
        <f t="shared" si="47"/>
        <v>#REF!</v>
      </c>
      <c r="M156" t="e">
        <f t="shared" si="47"/>
        <v>#REF!</v>
      </c>
      <c r="N156" t="e">
        <f t="shared" si="47"/>
        <v>#REF!</v>
      </c>
      <c r="O156" t="e">
        <f t="shared" si="47"/>
        <v>#REF!</v>
      </c>
      <c r="P156" t="e">
        <f t="shared" si="47"/>
        <v>#REF!</v>
      </c>
      <c r="Q156" t="e">
        <f t="shared" si="47"/>
        <v>#REF!</v>
      </c>
      <c r="R156" t="e">
        <f t="shared" si="47"/>
        <v>#REF!</v>
      </c>
      <c r="S156" t="e">
        <f t="shared" si="47"/>
        <v>#REF!</v>
      </c>
      <c r="T156" t="e">
        <f t="shared" si="47"/>
        <v>#REF!</v>
      </c>
      <c r="U156" t="e">
        <f t="shared" si="47"/>
        <v>#REF!</v>
      </c>
      <c r="V156" t="e">
        <f t="shared" si="47"/>
        <v>#REF!</v>
      </c>
      <c r="W156" s="17" t="e">
        <f t="shared" si="47"/>
        <v>#REF!</v>
      </c>
      <c r="X156" t="e">
        <f t="shared" si="47"/>
        <v>#REF!</v>
      </c>
      <c r="Y156" t="e">
        <f t="shared" si="47"/>
        <v>#REF!</v>
      </c>
      <c r="Z156" t="e">
        <f t="shared" si="47"/>
        <v>#REF!</v>
      </c>
      <c r="AA156" t="e">
        <f t="shared" si="47"/>
        <v>#REF!</v>
      </c>
      <c r="AB156" t="e">
        <f t="shared" si="47"/>
        <v>#REF!</v>
      </c>
      <c r="AC156" t="e">
        <f t="shared" si="47"/>
        <v>#REF!</v>
      </c>
      <c r="AD156" t="e">
        <f t="shared" si="47"/>
        <v>#REF!</v>
      </c>
      <c r="AE156" t="e">
        <f t="shared" si="47"/>
        <v>#REF!</v>
      </c>
      <c r="AF156" t="e">
        <f t="shared" si="47"/>
        <v>#REF!</v>
      </c>
      <c r="AG156" t="e">
        <f t="shared" si="47"/>
        <v>#REF!</v>
      </c>
      <c r="AH156" t="e">
        <f t="shared" si="47"/>
        <v>#REF!</v>
      </c>
      <c r="AI156" t="e">
        <f t="shared" si="47"/>
        <v>#REF!</v>
      </c>
      <c r="AJ156" t="e">
        <f t="shared" si="47"/>
        <v>#REF!</v>
      </c>
      <c r="AK156" t="e">
        <f t="shared" si="47"/>
        <v>#REF!</v>
      </c>
      <c r="AL156" t="e">
        <f t="shared" si="47"/>
        <v>#REF!</v>
      </c>
      <c r="AM156" t="e">
        <f t="shared" si="47"/>
        <v>#REF!</v>
      </c>
      <c r="AN156" t="e">
        <f t="shared" si="47"/>
        <v>#REF!</v>
      </c>
      <c r="AO156" t="e">
        <f t="shared" si="47"/>
        <v>#REF!</v>
      </c>
      <c r="AP156" t="e">
        <f t="shared" si="47"/>
        <v>#REF!</v>
      </c>
      <c r="AQ156">
        <f t="shared" si="47"/>
        <v>0</v>
      </c>
      <c r="AR156" t="e">
        <f t="shared" si="3"/>
        <v>#REF!</v>
      </c>
      <c r="AT156">
        <f t="shared" si="4"/>
        <v>0</v>
      </c>
      <c r="AU156">
        <f t="shared" si="5"/>
        <v>0</v>
      </c>
      <c r="AV156">
        <f t="shared" si="6"/>
        <v>0</v>
      </c>
      <c r="AW156">
        <f t="shared" si="7"/>
        <v>0</v>
      </c>
      <c r="AX156">
        <f t="shared" si="8"/>
        <v>0</v>
      </c>
      <c r="AY156">
        <f t="shared" si="9"/>
        <v>0</v>
      </c>
      <c r="AZ156">
        <f t="shared" si="10"/>
        <v>0</v>
      </c>
      <c r="BA156" t="e">
        <f t="shared" si="11"/>
        <v>#REF!</v>
      </c>
      <c r="BB156" t="e">
        <f t="shared" si="12"/>
        <v>#REF!</v>
      </c>
      <c r="BC156" t="e">
        <f t="shared" si="13"/>
        <v>#REF!</v>
      </c>
      <c r="BD156" t="e">
        <f t="shared" si="14"/>
        <v>#REF!</v>
      </c>
      <c r="BE156" t="e">
        <f t="shared" si="15"/>
        <v>#REF!</v>
      </c>
      <c r="BF156" t="e">
        <f t="shared" si="16"/>
        <v>#REF!</v>
      </c>
      <c r="BG156" t="e">
        <f t="shared" si="17"/>
        <v>#REF!</v>
      </c>
      <c r="BH156" t="e">
        <f t="shared" si="18"/>
        <v>#REF!</v>
      </c>
      <c r="BI156" t="e">
        <f t="shared" si="19"/>
        <v>#REF!</v>
      </c>
      <c r="BJ156" t="e">
        <f t="shared" si="20"/>
        <v>#REF!</v>
      </c>
      <c r="BK156" t="e">
        <f t="shared" si="21"/>
        <v>#REF!</v>
      </c>
      <c r="BL156" t="e">
        <f t="shared" si="22"/>
        <v>#REF!</v>
      </c>
      <c r="BM156" t="e">
        <f t="shared" si="23"/>
        <v>#REF!</v>
      </c>
      <c r="BN156" t="e">
        <f t="shared" si="24"/>
        <v>#REF!</v>
      </c>
      <c r="BO156" t="e">
        <f t="shared" si="25"/>
        <v>#REF!</v>
      </c>
      <c r="BP156" t="e">
        <f t="shared" si="26"/>
        <v>#REF!</v>
      </c>
      <c r="BQ156" t="e">
        <f t="shared" si="27"/>
        <v>#REF!</v>
      </c>
      <c r="BR156" t="e">
        <f t="shared" si="28"/>
        <v>#REF!</v>
      </c>
      <c r="BS156" t="e">
        <f t="shared" si="29"/>
        <v>#REF!</v>
      </c>
      <c r="BT156" t="e">
        <f t="shared" si="30"/>
        <v>#REF!</v>
      </c>
      <c r="BU156" t="e">
        <f t="shared" si="31"/>
        <v>#REF!</v>
      </c>
      <c r="BV156" t="e">
        <f t="shared" si="32"/>
        <v>#REF!</v>
      </c>
      <c r="BW156" t="e">
        <f t="shared" si="33"/>
        <v>#REF!</v>
      </c>
      <c r="BX156" t="e">
        <f t="shared" si="34"/>
        <v>#REF!</v>
      </c>
      <c r="BY156" t="e">
        <f t="shared" si="35"/>
        <v>#REF!</v>
      </c>
      <c r="BZ156" t="e">
        <f t="shared" si="36"/>
        <v>#REF!</v>
      </c>
      <c r="CA156" t="e">
        <f t="shared" si="37"/>
        <v>#REF!</v>
      </c>
      <c r="CB156" t="e">
        <f t="shared" si="38"/>
        <v>#REF!</v>
      </c>
      <c r="CC156" t="e">
        <f t="shared" si="39"/>
        <v>#REF!</v>
      </c>
      <c r="CD156" t="e">
        <f t="shared" si="40"/>
        <v>#REF!</v>
      </c>
      <c r="CE156" t="e">
        <f t="shared" si="41"/>
        <v>#REF!</v>
      </c>
      <c r="CF156" t="e">
        <f t="shared" si="42"/>
        <v>#REF!</v>
      </c>
      <c r="CG156" t="e">
        <f t="shared" si="43"/>
        <v>#REF!</v>
      </c>
      <c r="CH156">
        <f t="shared" si="44"/>
        <v>0</v>
      </c>
      <c r="CI156" t="e">
        <f t="shared" si="45"/>
        <v>#REF!</v>
      </c>
    </row>
    <row r="157" spans="2:87">
      <c r="B157" s="42">
        <f t="shared" si="46"/>
        <v>12</v>
      </c>
      <c r="C157" s="4">
        <f t="shared" si="2"/>
        <v>0</v>
      </c>
      <c r="D157" s="4">
        <f t="shared" si="47"/>
        <v>0</v>
      </c>
      <c r="E157" s="4">
        <f t="shared" si="47"/>
        <v>0</v>
      </c>
      <c r="F157" s="4">
        <f t="shared" si="47"/>
        <v>0</v>
      </c>
      <c r="G157" s="4">
        <f t="shared" si="47"/>
        <v>0</v>
      </c>
      <c r="H157" s="4">
        <f t="shared" si="47"/>
        <v>0</v>
      </c>
      <c r="I157" s="4">
        <f t="shared" si="47"/>
        <v>0</v>
      </c>
      <c r="J157" t="e">
        <f t="shared" si="47"/>
        <v>#REF!</v>
      </c>
      <c r="K157" t="e">
        <f t="shared" si="47"/>
        <v>#REF!</v>
      </c>
      <c r="L157" t="e">
        <f t="shared" si="47"/>
        <v>#REF!</v>
      </c>
      <c r="M157" t="e">
        <f t="shared" si="47"/>
        <v>#REF!</v>
      </c>
      <c r="N157" t="e">
        <f t="shared" si="47"/>
        <v>#REF!</v>
      </c>
      <c r="O157" t="e">
        <f t="shared" si="47"/>
        <v>#REF!</v>
      </c>
      <c r="P157" t="e">
        <f t="shared" si="47"/>
        <v>#REF!</v>
      </c>
      <c r="Q157" t="e">
        <f t="shared" si="47"/>
        <v>#REF!</v>
      </c>
      <c r="R157" t="e">
        <f t="shared" si="47"/>
        <v>#REF!</v>
      </c>
      <c r="S157" t="e">
        <f t="shared" si="47"/>
        <v>#REF!</v>
      </c>
      <c r="T157" t="e">
        <f t="shared" si="47"/>
        <v>#REF!</v>
      </c>
      <c r="U157" t="e">
        <f t="shared" si="47"/>
        <v>#REF!</v>
      </c>
      <c r="V157" t="e">
        <f t="shared" si="47"/>
        <v>#REF!</v>
      </c>
      <c r="W157" s="17" t="e">
        <f t="shared" si="47"/>
        <v>#REF!</v>
      </c>
      <c r="X157" t="e">
        <f t="shared" si="47"/>
        <v>#REF!</v>
      </c>
      <c r="Y157" t="e">
        <f t="shared" si="47"/>
        <v>#REF!</v>
      </c>
      <c r="Z157" t="e">
        <f t="shared" si="47"/>
        <v>#REF!</v>
      </c>
      <c r="AA157" t="e">
        <f t="shared" si="47"/>
        <v>#REF!</v>
      </c>
      <c r="AB157" t="e">
        <f t="shared" si="47"/>
        <v>#REF!</v>
      </c>
      <c r="AC157" t="e">
        <f t="shared" si="47"/>
        <v>#REF!</v>
      </c>
      <c r="AD157" t="e">
        <f t="shared" si="47"/>
        <v>#REF!</v>
      </c>
      <c r="AE157" t="e">
        <f t="shared" si="47"/>
        <v>#REF!</v>
      </c>
      <c r="AF157" t="e">
        <f t="shared" si="47"/>
        <v>#REF!</v>
      </c>
      <c r="AG157" t="e">
        <f t="shared" si="47"/>
        <v>#REF!</v>
      </c>
      <c r="AH157" t="e">
        <f t="shared" si="47"/>
        <v>#REF!</v>
      </c>
      <c r="AI157" t="e">
        <f t="shared" si="47"/>
        <v>#REF!</v>
      </c>
      <c r="AJ157" t="e">
        <f t="shared" si="47"/>
        <v>#REF!</v>
      </c>
      <c r="AK157" t="e">
        <f t="shared" si="47"/>
        <v>#REF!</v>
      </c>
      <c r="AL157" t="e">
        <f t="shared" si="47"/>
        <v>#REF!</v>
      </c>
      <c r="AM157" t="e">
        <f t="shared" si="47"/>
        <v>#REF!</v>
      </c>
      <c r="AN157" t="e">
        <f t="shared" si="47"/>
        <v>#REF!</v>
      </c>
      <c r="AO157" t="e">
        <f t="shared" si="47"/>
        <v>#REF!</v>
      </c>
      <c r="AP157" t="e">
        <f t="shared" si="47"/>
        <v>#REF!</v>
      </c>
      <c r="AQ157">
        <f t="shared" si="47"/>
        <v>0</v>
      </c>
      <c r="AR157" t="e">
        <f t="shared" si="3"/>
        <v>#REF!</v>
      </c>
      <c r="AT157">
        <f t="shared" si="4"/>
        <v>0</v>
      </c>
      <c r="AU157">
        <f t="shared" si="5"/>
        <v>0</v>
      </c>
      <c r="AV157">
        <f t="shared" si="6"/>
        <v>0</v>
      </c>
      <c r="AW157">
        <f t="shared" si="7"/>
        <v>0</v>
      </c>
      <c r="AX157">
        <f t="shared" si="8"/>
        <v>0</v>
      </c>
      <c r="AY157">
        <f t="shared" si="9"/>
        <v>0</v>
      </c>
      <c r="AZ157">
        <f t="shared" si="10"/>
        <v>0</v>
      </c>
      <c r="BA157" t="e">
        <f t="shared" si="11"/>
        <v>#REF!</v>
      </c>
      <c r="BB157" t="e">
        <f t="shared" si="12"/>
        <v>#REF!</v>
      </c>
      <c r="BC157" t="e">
        <f t="shared" si="13"/>
        <v>#REF!</v>
      </c>
      <c r="BD157" t="e">
        <f t="shared" si="14"/>
        <v>#REF!</v>
      </c>
      <c r="BE157" t="e">
        <f t="shared" si="15"/>
        <v>#REF!</v>
      </c>
      <c r="BF157" t="e">
        <f t="shared" si="16"/>
        <v>#REF!</v>
      </c>
      <c r="BG157" t="e">
        <f t="shared" si="17"/>
        <v>#REF!</v>
      </c>
      <c r="BH157" t="e">
        <f t="shared" si="18"/>
        <v>#REF!</v>
      </c>
      <c r="BI157" t="e">
        <f t="shared" si="19"/>
        <v>#REF!</v>
      </c>
      <c r="BJ157" t="e">
        <f t="shared" si="20"/>
        <v>#REF!</v>
      </c>
      <c r="BK157" t="e">
        <f t="shared" si="21"/>
        <v>#REF!</v>
      </c>
      <c r="BL157" t="e">
        <f t="shared" si="22"/>
        <v>#REF!</v>
      </c>
      <c r="BM157" t="e">
        <f t="shared" si="23"/>
        <v>#REF!</v>
      </c>
      <c r="BN157" t="e">
        <f t="shared" si="24"/>
        <v>#REF!</v>
      </c>
      <c r="BO157" t="e">
        <f t="shared" si="25"/>
        <v>#REF!</v>
      </c>
      <c r="BP157" t="e">
        <f t="shared" si="26"/>
        <v>#REF!</v>
      </c>
      <c r="BQ157" t="e">
        <f t="shared" si="27"/>
        <v>#REF!</v>
      </c>
      <c r="BR157" t="e">
        <f t="shared" si="28"/>
        <v>#REF!</v>
      </c>
      <c r="BS157" t="e">
        <f t="shared" si="29"/>
        <v>#REF!</v>
      </c>
      <c r="BT157" t="e">
        <f t="shared" si="30"/>
        <v>#REF!</v>
      </c>
      <c r="BU157" t="e">
        <f t="shared" si="31"/>
        <v>#REF!</v>
      </c>
      <c r="BV157" t="e">
        <f t="shared" si="32"/>
        <v>#REF!</v>
      </c>
      <c r="BW157" t="e">
        <f t="shared" si="33"/>
        <v>#REF!</v>
      </c>
      <c r="BX157" t="e">
        <f t="shared" si="34"/>
        <v>#REF!</v>
      </c>
      <c r="BY157" t="e">
        <f t="shared" si="35"/>
        <v>#REF!</v>
      </c>
      <c r="BZ157" t="e">
        <f t="shared" si="36"/>
        <v>#REF!</v>
      </c>
      <c r="CA157" t="e">
        <f t="shared" si="37"/>
        <v>#REF!</v>
      </c>
      <c r="CB157" t="e">
        <f t="shared" si="38"/>
        <v>#REF!</v>
      </c>
      <c r="CC157" t="e">
        <f t="shared" si="39"/>
        <v>#REF!</v>
      </c>
      <c r="CD157" t="e">
        <f t="shared" si="40"/>
        <v>#REF!</v>
      </c>
      <c r="CE157" t="e">
        <f t="shared" si="41"/>
        <v>#REF!</v>
      </c>
      <c r="CF157" t="e">
        <f t="shared" si="42"/>
        <v>#REF!</v>
      </c>
      <c r="CG157" t="e">
        <f t="shared" si="43"/>
        <v>#REF!</v>
      </c>
      <c r="CH157">
        <f t="shared" si="44"/>
        <v>0</v>
      </c>
      <c r="CI157" t="e">
        <f t="shared" si="45"/>
        <v>#REF!</v>
      </c>
    </row>
    <row r="158" spans="2:87">
      <c r="B158" s="42">
        <f t="shared" si="46"/>
        <v>13</v>
      </c>
      <c r="C158" s="4">
        <f t="shared" si="2"/>
        <v>0</v>
      </c>
      <c r="D158" s="4">
        <f t="shared" si="47"/>
        <v>0</v>
      </c>
      <c r="E158" s="4">
        <f t="shared" si="47"/>
        <v>0</v>
      </c>
      <c r="F158" s="4">
        <f t="shared" si="47"/>
        <v>0</v>
      </c>
      <c r="G158" s="4">
        <f t="shared" si="47"/>
        <v>0</v>
      </c>
      <c r="H158" s="4">
        <f t="shared" si="47"/>
        <v>0</v>
      </c>
      <c r="I158" s="4">
        <f t="shared" ref="D158:AQ164" si="48">MAX(I130-I$115,0)</f>
        <v>0</v>
      </c>
      <c r="J158" t="e">
        <f t="shared" si="48"/>
        <v>#REF!</v>
      </c>
      <c r="K158" t="e">
        <f t="shared" si="48"/>
        <v>#REF!</v>
      </c>
      <c r="L158" t="e">
        <f t="shared" si="48"/>
        <v>#REF!</v>
      </c>
      <c r="M158" t="e">
        <f t="shared" si="48"/>
        <v>#REF!</v>
      </c>
      <c r="N158" t="e">
        <f t="shared" si="48"/>
        <v>#REF!</v>
      </c>
      <c r="O158" t="e">
        <f t="shared" si="48"/>
        <v>#REF!</v>
      </c>
      <c r="P158" t="e">
        <f t="shared" si="48"/>
        <v>#REF!</v>
      </c>
      <c r="Q158" t="e">
        <f t="shared" si="48"/>
        <v>#REF!</v>
      </c>
      <c r="R158" t="e">
        <f t="shared" si="48"/>
        <v>#REF!</v>
      </c>
      <c r="S158" t="e">
        <f t="shared" si="48"/>
        <v>#REF!</v>
      </c>
      <c r="T158" t="e">
        <f t="shared" si="48"/>
        <v>#REF!</v>
      </c>
      <c r="U158" t="e">
        <f t="shared" si="48"/>
        <v>#REF!</v>
      </c>
      <c r="V158" t="e">
        <f t="shared" si="48"/>
        <v>#REF!</v>
      </c>
      <c r="W158" s="17" t="e">
        <f t="shared" si="48"/>
        <v>#REF!</v>
      </c>
      <c r="X158" t="e">
        <f t="shared" si="48"/>
        <v>#REF!</v>
      </c>
      <c r="Y158" t="e">
        <f t="shared" si="48"/>
        <v>#REF!</v>
      </c>
      <c r="Z158" t="e">
        <f t="shared" si="48"/>
        <v>#REF!</v>
      </c>
      <c r="AA158" t="e">
        <f t="shared" si="48"/>
        <v>#REF!</v>
      </c>
      <c r="AB158" t="e">
        <f t="shared" si="48"/>
        <v>#REF!</v>
      </c>
      <c r="AC158" t="e">
        <f t="shared" si="48"/>
        <v>#REF!</v>
      </c>
      <c r="AD158" t="e">
        <f t="shared" si="48"/>
        <v>#REF!</v>
      </c>
      <c r="AE158" t="e">
        <f t="shared" si="48"/>
        <v>#REF!</v>
      </c>
      <c r="AF158" t="e">
        <f t="shared" si="48"/>
        <v>#REF!</v>
      </c>
      <c r="AG158" t="e">
        <f t="shared" si="48"/>
        <v>#REF!</v>
      </c>
      <c r="AH158" t="e">
        <f t="shared" si="48"/>
        <v>#REF!</v>
      </c>
      <c r="AI158" t="e">
        <f t="shared" si="48"/>
        <v>#REF!</v>
      </c>
      <c r="AJ158" t="e">
        <f t="shared" si="48"/>
        <v>#REF!</v>
      </c>
      <c r="AK158" t="e">
        <f t="shared" si="48"/>
        <v>#REF!</v>
      </c>
      <c r="AL158" t="e">
        <f t="shared" si="48"/>
        <v>#REF!</v>
      </c>
      <c r="AM158" t="e">
        <f t="shared" si="48"/>
        <v>#REF!</v>
      </c>
      <c r="AN158" t="e">
        <f t="shared" si="48"/>
        <v>#REF!</v>
      </c>
      <c r="AO158" t="e">
        <f t="shared" si="48"/>
        <v>#REF!</v>
      </c>
      <c r="AP158" t="e">
        <f t="shared" si="48"/>
        <v>#REF!</v>
      </c>
      <c r="AQ158">
        <f t="shared" si="48"/>
        <v>0</v>
      </c>
      <c r="AR158" t="e">
        <f t="shared" si="3"/>
        <v>#REF!</v>
      </c>
      <c r="AT158">
        <f t="shared" si="4"/>
        <v>0</v>
      </c>
      <c r="AU158">
        <f t="shared" si="5"/>
        <v>0</v>
      </c>
      <c r="AV158">
        <f t="shared" si="6"/>
        <v>0</v>
      </c>
      <c r="AW158">
        <f t="shared" si="7"/>
        <v>0</v>
      </c>
      <c r="AX158">
        <f t="shared" si="8"/>
        <v>0</v>
      </c>
      <c r="AY158">
        <f t="shared" si="9"/>
        <v>0</v>
      </c>
      <c r="AZ158">
        <f t="shared" si="10"/>
        <v>0</v>
      </c>
      <c r="BA158" t="e">
        <f t="shared" si="11"/>
        <v>#REF!</v>
      </c>
      <c r="BB158" t="e">
        <f t="shared" si="12"/>
        <v>#REF!</v>
      </c>
      <c r="BC158" t="e">
        <f t="shared" si="13"/>
        <v>#REF!</v>
      </c>
      <c r="BD158" t="e">
        <f t="shared" si="14"/>
        <v>#REF!</v>
      </c>
      <c r="BE158" t="e">
        <f t="shared" si="15"/>
        <v>#REF!</v>
      </c>
      <c r="BF158" t="e">
        <f t="shared" si="16"/>
        <v>#REF!</v>
      </c>
      <c r="BG158" t="e">
        <f t="shared" si="17"/>
        <v>#REF!</v>
      </c>
      <c r="BH158" t="e">
        <f t="shared" si="18"/>
        <v>#REF!</v>
      </c>
      <c r="BI158" t="e">
        <f t="shared" si="19"/>
        <v>#REF!</v>
      </c>
      <c r="BJ158" t="e">
        <f t="shared" si="20"/>
        <v>#REF!</v>
      </c>
      <c r="BK158" t="e">
        <f t="shared" si="21"/>
        <v>#REF!</v>
      </c>
      <c r="BL158" t="e">
        <f t="shared" si="22"/>
        <v>#REF!</v>
      </c>
      <c r="BM158" t="e">
        <f t="shared" si="23"/>
        <v>#REF!</v>
      </c>
      <c r="BN158" t="e">
        <f t="shared" si="24"/>
        <v>#REF!</v>
      </c>
      <c r="BO158" t="e">
        <f t="shared" si="25"/>
        <v>#REF!</v>
      </c>
      <c r="BP158" t="e">
        <f t="shared" si="26"/>
        <v>#REF!</v>
      </c>
      <c r="BQ158" t="e">
        <f t="shared" si="27"/>
        <v>#REF!</v>
      </c>
      <c r="BR158" t="e">
        <f t="shared" si="28"/>
        <v>#REF!</v>
      </c>
      <c r="BS158" t="e">
        <f t="shared" si="29"/>
        <v>#REF!</v>
      </c>
      <c r="BT158" t="e">
        <f t="shared" si="30"/>
        <v>#REF!</v>
      </c>
      <c r="BU158" t="e">
        <f t="shared" si="31"/>
        <v>#REF!</v>
      </c>
      <c r="BV158" t="e">
        <f t="shared" si="32"/>
        <v>#REF!</v>
      </c>
      <c r="BW158" t="e">
        <f t="shared" si="33"/>
        <v>#REF!</v>
      </c>
      <c r="BX158" t="e">
        <f t="shared" si="34"/>
        <v>#REF!</v>
      </c>
      <c r="BY158" t="e">
        <f t="shared" si="35"/>
        <v>#REF!</v>
      </c>
      <c r="BZ158" t="e">
        <f t="shared" si="36"/>
        <v>#REF!</v>
      </c>
      <c r="CA158" t="e">
        <f t="shared" si="37"/>
        <v>#REF!</v>
      </c>
      <c r="CB158" t="e">
        <f t="shared" si="38"/>
        <v>#REF!</v>
      </c>
      <c r="CC158" t="e">
        <f t="shared" si="39"/>
        <v>#REF!</v>
      </c>
      <c r="CD158" t="e">
        <f t="shared" si="40"/>
        <v>#REF!</v>
      </c>
      <c r="CE158" t="e">
        <f t="shared" si="41"/>
        <v>#REF!</v>
      </c>
      <c r="CF158" t="e">
        <f t="shared" si="42"/>
        <v>#REF!</v>
      </c>
      <c r="CG158" t="e">
        <f t="shared" si="43"/>
        <v>#REF!</v>
      </c>
      <c r="CH158">
        <f t="shared" si="44"/>
        <v>0</v>
      </c>
      <c r="CI158" t="e">
        <f t="shared" si="45"/>
        <v>#REF!</v>
      </c>
    </row>
    <row r="159" spans="2:87">
      <c r="B159" s="42">
        <f t="shared" si="46"/>
        <v>14</v>
      </c>
      <c r="C159" s="4">
        <f t="shared" si="2"/>
        <v>0</v>
      </c>
      <c r="D159" s="4">
        <f t="shared" si="48"/>
        <v>0</v>
      </c>
      <c r="E159" s="4">
        <f t="shared" si="48"/>
        <v>0</v>
      </c>
      <c r="F159" s="4">
        <f t="shared" si="48"/>
        <v>0</v>
      </c>
      <c r="G159" s="4">
        <f t="shared" si="48"/>
        <v>0</v>
      </c>
      <c r="H159" s="4">
        <f t="shared" si="48"/>
        <v>0</v>
      </c>
      <c r="I159" s="4">
        <f t="shared" si="48"/>
        <v>0</v>
      </c>
      <c r="J159" t="e">
        <f t="shared" si="48"/>
        <v>#REF!</v>
      </c>
      <c r="K159" t="e">
        <f t="shared" si="48"/>
        <v>#REF!</v>
      </c>
      <c r="L159" t="e">
        <f t="shared" si="48"/>
        <v>#REF!</v>
      </c>
      <c r="M159" t="e">
        <f t="shared" si="48"/>
        <v>#REF!</v>
      </c>
      <c r="N159" t="e">
        <f t="shared" si="48"/>
        <v>#REF!</v>
      </c>
      <c r="O159" t="e">
        <f t="shared" si="48"/>
        <v>#REF!</v>
      </c>
      <c r="P159" t="e">
        <f t="shared" si="48"/>
        <v>#REF!</v>
      </c>
      <c r="Q159" t="e">
        <f t="shared" si="48"/>
        <v>#REF!</v>
      </c>
      <c r="R159" t="e">
        <f t="shared" si="48"/>
        <v>#REF!</v>
      </c>
      <c r="S159" t="e">
        <f t="shared" si="48"/>
        <v>#REF!</v>
      </c>
      <c r="T159" t="e">
        <f t="shared" si="48"/>
        <v>#REF!</v>
      </c>
      <c r="U159" t="e">
        <f t="shared" si="48"/>
        <v>#REF!</v>
      </c>
      <c r="V159" t="e">
        <f t="shared" si="48"/>
        <v>#REF!</v>
      </c>
      <c r="W159" s="17" t="e">
        <f t="shared" si="48"/>
        <v>#REF!</v>
      </c>
      <c r="X159" t="e">
        <f t="shared" si="48"/>
        <v>#REF!</v>
      </c>
      <c r="Y159" t="e">
        <f t="shared" si="48"/>
        <v>#REF!</v>
      </c>
      <c r="Z159" t="e">
        <f t="shared" si="48"/>
        <v>#REF!</v>
      </c>
      <c r="AA159" t="e">
        <f t="shared" si="48"/>
        <v>#REF!</v>
      </c>
      <c r="AB159" t="e">
        <f t="shared" si="48"/>
        <v>#REF!</v>
      </c>
      <c r="AC159" t="e">
        <f t="shared" si="48"/>
        <v>#REF!</v>
      </c>
      <c r="AD159" t="e">
        <f t="shared" si="48"/>
        <v>#REF!</v>
      </c>
      <c r="AE159" t="e">
        <f t="shared" si="48"/>
        <v>#REF!</v>
      </c>
      <c r="AF159" t="e">
        <f t="shared" si="48"/>
        <v>#REF!</v>
      </c>
      <c r="AG159" t="e">
        <f t="shared" si="48"/>
        <v>#REF!</v>
      </c>
      <c r="AH159" t="e">
        <f t="shared" si="48"/>
        <v>#REF!</v>
      </c>
      <c r="AI159" t="e">
        <f t="shared" si="48"/>
        <v>#REF!</v>
      </c>
      <c r="AJ159" t="e">
        <f t="shared" si="48"/>
        <v>#REF!</v>
      </c>
      <c r="AK159" t="e">
        <f t="shared" si="48"/>
        <v>#REF!</v>
      </c>
      <c r="AL159" t="e">
        <f t="shared" si="48"/>
        <v>#REF!</v>
      </c>
      <c r="AM159" t="e">
        <f t="shared" si="48"/>
        <v>#REF!</v>
      </c>
      <c r="AN159" t="e">
        <f t="shared" si="48"/>
        <v>#REF!</v>
      </c>
      <c r="AO159" t="e">
        <f t="shared" si="48"/>
        <v>#REF!</v>
      </c>
      <c r="AP159" t="e">
        <f t="shared" si="48"/>
        <v>#REF!</v>
      </c>
      <c r="AQ159">
        <f t="shared" si="48"/>
        <v>0</v>
      </c>
      <c r="AR159" t="e">
        <f t="shared" si="3"/>
        <v>#REF!</v>
      </c>
      <c r="AT159">
        <f t="shared" si="4"/>
        <v>0</v>
      </c>
      <c r="AU159">
        <f t="shared" si="5"/>
        <v>0</v>
      </c>
      <c r="AV159">
        <f t="shared" si="6"/>
        <v>0</v>
      </c>
      <c r="AW159">
        <f t="shared" si="7"/>
        <v>0</v>
      </c>
      <c r="AX159">
        <f t="shared" si="8"/>
        <v>0</v>
      </c>
      <c r="AY159">
        <f t="shared" si="9"/>
        <v>0</v>
      </c>
      <c r="AZ159">
        <f t="shared" si="10"/>
        <v>0</v>
      </c>
      <c r="BA159" t="e">
        <f t="shared" si="11"/>
        <v>#REF!</v>
      </c>
      <c r="BB159" t="e">
        <f t="shared" si="12"/>
        <v>#REF!</v>
      </c>
      <c r="BC159" t="e">
        <f t="shared" si="13"/>
        <v>#REF!</v>
      </c>
      <c r="BD159" t="e">
        <f t="shared" si="14"/>
        <v>#REF!</v>
      </c>
      <c r="BE159" t="e">
        <f t="shared" si="15"/>
        <v>#REF!</v>
      </c>
      <c r="BF159" t="e">
        <f t="shared" si="16"/>
        <v>#REF!</v>
      </c>
      <c r="BG159" t="e">
        <f t="shared" si="17"/>
        <v>#REF!</v>
      </c>
      <c r="BH159" t="e">
        <f t="shared" si="18"/>
        <v>#REF!</v>
      </c>
      <c r="BI159" t="e">
        <f t="shared" si="19"/>
        <v>#REF!</v>
      </c>
      <c r="BJ159" t="e">
        <f t="shared" si="20"/>
        <v>#REF!</v>
      </c>
      <c r="BK159" t="e">
        <f t="shared" si="21"/>
        <v>#REF!</v>
      </c>
      <c r="BL159" t="e">
        <f t="shared" si="22"/>
        <v>#REF!</v>
      </c>
      <c r="BM159" t="e">
        <f t="shared" si="23"/>
        <v>#REF!</v>
      </c>
      <c r="BN159" t="e">
        <f t="shared" si="24"/>
        <v>#REF!</v>
      </c>
      <c r="BO159" t="e">
        <f t="shared" si="25"/>
        <v>#REF!</v>
      </c>
      <c r="BP159" t="e">
        <f t="shared" si="26"/>
        <v>#REF!</v>
      </c>
      <c r="BQ159" t="e">
        <f t="shared" si="27"/>
        <v>#REF!</v>
      </c>
      <c r="BR159" t="e">
        <f t="shared" si="28"/>
        <v>#REF!</v>
      </c>
      <c r="BS159" t="e">
        <f t="shared" si="29"/>
        <v>#REF!</v>
      </c>
      <c r="BT159" t="e">
        <f t="shared" si="30"/>
        <v>#REF!</v>
      </c>
      <c r="BU159" t="e">
        <f t="shared" si="31"/>
        <v>#REF!</v>
      </c>
      <c r="BV159" t="e">
        <f t="shared" si="32"/>
        <v>#REF!</v>
      </c>
      <c r="BW159" t="e">
        <f t="shared" si="33"/>
        <v>#REF!</v>
      </c>
      <c r="BX159" t="e">
        <f t="shared" si="34"/>
        <v>#REF!</v>
      </c>
      <c r="BY159" t="e">
        <f t="shared" si="35"/>
        <v>#REF!</v>
      </c>
      <c r="BZ159" t="e">
        <f t="shared" si="36"/>
        <v>#REF!</v>
      </c>
      <c r="CA159" t="e">
        <f t="shared" si="37"/>
        <v>#REF!</v>
      </c>
      <c r="CB159" t="e">
        <f t="shared" si="38"/>
        <v>#REF!</v>
      </c>
      <c r="CC159" t="e">
        <f t="shared" si="39"/>
        <v>#REF!</v>
      </c>
      <c r="CD159" t="e">
        <f t="shared" si="40"/>
        <v>#REF!</v>
      </c>
      <c r="CE159" t="e">
        <f t="shared" si="41"/>
        <v>#REF!</v>
      </c>
      <c r="CF159" t="e">
        <f t="shared" si="42"/>
        <v>#REF!</v>
      </c>
      <c r="CG159" t="e">
        <f t="shared" si="43"/>
        <v>#REF!</v>
      </c>
      <c r="CH159">
        <f t="shared" si="44"/>
        <v>0</v>
      </c>
      <c r="CI159" t="e">
        <f t="shared" si="45"/>
        <v>#REF!</v>
      </c>
    </row>
    <row r="160" spans="2:87">
      <c r="B160" s="42">
        <f t="shared" si="46"/>
        <v>15</v>
      </c>
      <c r="C160" s="4">
        <f t="shared" si="2"/>
        <v>0</v>
      </c>
      <c r="D160" s="4">
        <f t="shared" si="48"/>
        <v>0</v>
      </c>
      <c r="E160" s="4">
        <f t="shared" si="48"/>
        <v>0</v>
      </c>
      <c r="F160" s="4">
        <f t="shared" si="48"/>
        <v>0</v>
      </c>
      <c r="G160" s="4">
        <f t="shared" si="48"/>
        <v>0</v>
      </c>
      <c r="H160" s="4">
        <f t="shared" si="48"/>
        <v>0</v>
      </c>
      <c r="I160" s="4">
        <f t="shared" si="48"/>
        <v>0</v>
      </c>
      <c r="J160" t="e">
        <f t="shared" si="48"/>
        <v>#REF!</v>
      </c>
      <c r="K160" t="e">
        <f t="shared" si="48"/>
        <v>#REF!</v>
      </c>
      <c r="L160" t="e">
        <f t="shared" si="48"/>
        <v>#REF!</v>
      </c>
      <c r="M160" t="e">
        <f t="shared" si="48"/>
        <v>#REF!</v>
      </c>
      <c r="N160" t="e">
        <f t="shared" si="48"/>
        <v>#REF!</v>
      </c>
      <c r="O160" t="e">
        <f t="shared" si="48"/>
        <v>#REF!</v>
      </c>
      <c r="P160" t="e">
        <f t="shared" si="48"/>
        <v>#REF!</v>
      </c>
      <c r="Q160" t="e">
        <f t="shared" si="48"/>
        <v>#REF!</v>
      </c>
      <c r="R160" t="e">
        <f t="shared" si="48"/>
        <v>#REF!</v>
      </c>
      <c r="S160" t="e">
        <f t="shared" si="48"/>
        <v>#REF!</v>
      </c>
      <c r="T160" t="e">
        <f t="shared" si="48"/>
        <v>#REF!</v>
      </c>
      <c r="U160" t="e">
        <f t="shared" si="48"/>
        <v>#REF!</v>
      </c>
      <c r="V160" t="e">
        <f t="shared" si="48"/>
        <v>#REF!</v>
      </c>
      <c r="W160" s="17" t="e">
        <f t="shared" si="48"/>
        <v>#REF!</v>
      </c>
      <c r="X160" t="e">
        <f t="shared" si="48"/>
        <v>#REF!</v>
      </c>
      <c r="Y160" t="e">
        <f t="shared" si="48"/>
        <v>#REF!</v>
      </c>
      <c r="Z160" t="e">
        <f t="shared" si="48"/>
        <v>#REF!</v>
      </c>
      <c r="AA160" t="e">
        <f t="shared" si="48"/>
        <v>#REF!</v>
      </c>
      <c r="AB160" t="e">
        <f t="shared" si="48"/>
        <v>#REF!</v>
      </c>
      <c r="AC160" t="e">
        <f t="shared" si="48"/>
        <v>#REF!</v>
      </c>
      <c r="AD160" t="e">
        <f t="shared" si="48"/>
        <v>#REF!</v>
      </c>
      <c r="AE160" t="e">
        <f t="shared" si="48"/>
        <v>#REF!</v>
      </c>
      <c r="AF160" t="e">
        <f t="shared" si="48"/>
        <v>#REF!</v>
      </c>
      <c r="AG160" t="e">
        <f t="shared" si="48"/>
        <v>#REF!</v>
      </c>
      <c r="AH160" t="e">
        <f t="shared" si="48"/>
        <v>#REF!</v>
      </c>
      <c r="AI160" t="e">
        <f t="shared" si="48"/>
        <v>#REF!</v>
      </c>
      <c r="AJ160" t="e">
        <f t="shared" si="48"/>
        <v>#REF!</v>
      </c>
      <c r="AK160" t="e">
        <f t="shared" si="48"/>
        <v>#REF!</v>
      </c>
      <c r="AL160" t="e">
        <f t="shared" si="48"/>
        <v>#REF!</v>
      </c>
      <c r="AM160" t="e">
        <f t="shared" si="48"/>
        <v>#REF!</v>
      </c>
      <c r="AN160" t="e">
        <f t="shared" si="48"/>
        <v>#REF!</v>
      </c>
      <c r="AO160" t="e">
        <f t="shared" si="48"/>
        <v>#REF!</v>
      </c>
      <c r="AP160" t="e">
        <f t="shared" si="48"/>
        <v>#REF!</v>
      </c>
      <c r="AQ160">
        <f t="shared" si="48"/>
        <v>0</v>
      </c>
      <c r="AR160" t="e">
        <f t="shared" si="3"/>
        <v>#REF!</v>
      </c>
      <c r="AT160">
        <f t="shared" si="4"/>
        <v>0</v>
      </c>
      <c r="AU160">
        <f t="shared" si="5"/>
        <v>0</v>
      </c>
      <c r="AV160">
        <f t="shared" si="6"/>
        <v>0</v>
      </c>
      <c r="AW160">
        <f t="shared" si="7"/>
        <v>0</v>
      </c>
      <c r="AX160">
        <f t="shared" si="8"/>
        <v>0</v>
      </c>
      <c r="AY160">
        <f t="shared" si="9"/>
        <v>0</v>
      </c>
      <c r="AZ160">
        <f t="shared" si="10"/>
        <v>0</v>
      </c>
      <c r="BA160" t="e">
        <f t="shared" si="11"/>
        <v>#REF!</v>
      </c>
      <c r="BB160" t="e">
        <f t="shared" si="12"/>
        <v>#REF!</v>
      </c>
      <c r="BC160" t="e">
        <f t="shared" si="13"/>
        <v>#REF!</v>
      </c>
      <c r="BD160" t="e">
        <f t="shared" si="14"/>
        <v>#REF!</v>
      </c>
      <c r="BE160" t="e">
        <f t="shared" si="15"/>
        <v>#REF!</v>
      </c>
      <c r="BF160" t="e">
        <f t="shared" si="16"/>
        <v>#REF!</v>
      </c>
      <c r="BG160" t="e">
        <f t="shared" si="17"/>
        <v>#REF!</v>
      </c>
      <c r="BH160" t="e">
        <f t="shared" si="18"/>
        <v>#REF!</v>
      </c>
      <c r="BI160" t="e">
        <f t="shared" si="19"/>
        <v>#REF!</v>
      </c>
      <c r="BJ160" t="e">
        <f t="shared" si="20"/>
        <v>#REF!</v>
      </c>
      <c r="BK160" t="e">
        <f t="shared" si="21"/>
        <v>#REF!</v>
      </c>
      <c r="BL160" t="e">
        <f t="shared" si="22"/>
        <v>#REF!</v>
      </c>
      <c r="BM160" t="e">
        <f t="shared" si="23"/>
        <v>#REF!</v>
      </c>
      <c r="BN160" t="e">
        <f t="shared" si="24"/>
        <v>#REF!</v>
      </c>
      <c r="BO160" t="e">
        <f t="shared" si="25"/>
        <v>#REF!</v>
      </c>
      <c r="BP160" t="e">
        <f t="shared" si="26"/>
        <v>#REF!</v>
      </c>
      <c r="BQ160" t="e">
        <f t="shared" si="27"/>
        <v>#REF!</v>
      </c>
      <c r="BR160" t="e">
        <f t="shared" si="28"/>
        <v>#REF!</v>
      </c>
      <c r="BS160" t="e">
        <f t="shared" si="29"/>
        <v>#REF!</v>
      </c>
      <c r="BT160" t="e">
        <f t="shared" si="30"/>
        <v>#REF!</v>
      </c>
      <c r="BU160" t="e">
        <f t="shared" si="31"/>
        <v>#REF!</v>
      </c>
      <c r="BV160" t="e">
        <f t="shared" si="32"/>
        <v>#REF!</v>
      </c>
      <c r="BW160" t="e">
        <f t="shared" si="33"/>
        <v>#REF!</v>
      </c>
      <c r="BX160" t="e">
        <f t="shared" si="34"/>
        <v>#REF!</v>
      </c>
      <c r="BY160" t="e">
        <f t="shared" si="35"/>
        <v>#REF!</v>
      </c>
      <c r="BZ160" t="e">
        <f t="shared" si="36"/>
        <v>#REF!</v>
      </c>
      <c r="CA160" t="e">
        <f t="shared" si="37"/>
        <v>#REF!</v>
      </c>
      <c r="CB160" t="e">
        <f t="shared" si="38"/>
        <v>#REF!</v>
      </c>
      <c r="CC160" t="e">
        <f t="shared" si="39"/>
        <v>#REF!</v>
      </c>
      <c r="CD160" t="e">
        <f t="shared" si="40"/>
        <v>#REF!</v>
      </c>
      <c r="CE160" t="e">
        <f t="shared" si="41"/>
        <v>#REF!</v>
      </c>
      <c r="CF160" t="e">
        <f t="shared" si="42"/>
        <v>#REF!</v>
      </c>
      <c r="CG160" t="e">
        <f t="shared" si="43"/>
        <v>#REF!</v>
      </c>
      <c r="CH160">
        <f t="shared" si="44"/>
        <v>0</v>
      </c>
      <c r="CI160" t="e">
        <f t="shared" si="45"/>
        <v>#REF!</v>
      </c>
    </row>
    <row r="161" spans="1:88">
      <c r="B161" s="42">
        <f t="shared" si="46"/>
        <v>16</v>
      </c>
      <c r="C161" s="4">
        <f t="shared" si="2"/>
        <v>37.040891694080528</v>
      </c>
      <c r="D161" s="4">
        <f t="shared" si="48"/>
        <v>0</v>
      </c>
      <c r="E161" s="4">
        <f t="shared" si="48"/>
        <v>0</v>
      </c>
      <c r="F161" s="4">
        <f t="shared" si="48"/>
        <v>0</v>
      </c>
      <c r="G161" s="4">
        <f t="shared" si="48"/>
        <v>0</v>
      </c>
      <c r="H161" s="4">
        <f t="shared" si="48"/>
        <v>0</v>
      </c>
      <c r="I161" s="4">
        <f t="shared" si="48"/>
        <v>0</v>
      </c>
      <c r="J161" t="e">
        <f t="shared" si="48"/>
        <v>#REF!</v>
      </c>
      <c r="K161" t="e">
        <f t="shared" si="48"/>
        <v>#REF!</v>
      </c>
      <c r="L161" t="e">
        <f t="shared" si="48"/>
        <v>#REF!</v>
      </c>
      <c r="M161" t="e">
        <f t="shared" si="48"/>
        <v>#REF!</v>
      </c>
      <c r="N161" t="e">
        <f t="shared" si="48"/>
        <v>#REF!</v>
      </c>
      <c r="O161" t="e">
        <f t="shared" si="48"/>
        <v>#REF!</v>
      </c>
      <c r="P161" t="e">
        <f t="shared" si="48"/>
        <v>#REF!</v>
      </c>
      <c r="Q161" t="e">
        <f t="shared" si="48"/>
        <v>#REF!</v>
      </c>
      <c r="R161" t="e">
        <f t="shared" si="48"/>
        <v>#REF!</v>
      </c>
      <c r="S161" t="e">
        <f t="shared" si="48"/>
        <v>#REF!</v>
      </c>
      <c r="T161" t="e">
        <f t="shared" si="48"/>
        <v>#REF!</v>
      </c>
      <c r="U161" t="e">
        <f t="shared" si="48"/>
        <v>#REF!</v>
      </c>
      <c r="V161" t="e">
        <f t="shared" si="48"/>
        <v>#REF!</v>
      </c>
      <c r="W161" s="17" t="e">
        <f t="shared" si="48"/>
        <v>#REF!</v>
      </c>
      <c r="X161" t="e">
        <f t="shared" si="48"/>
        <v>#REF!</v>
      </c>
      <c r="Y161" t="e">
        <f t="shared" si="48"/>
        <v>#REF!</v>
      </c>
      <c r="Z161" t="e">
        <f t="shared" si="48"/>
        <v>#REF!</v>
      </c>
      <c r="AA161" t="e">
        <f t="shared" si="48"/>
        <v>#REF!</v>
      </c>
      <c r="AB161" t="e">
        <f t="shared" si="48"/>
        <v>#REF!</v>
      </c>
      <c r="AC161" t="e">
        <f t="shared" si="48"/>
        <v>#REF!</v>
      </c>
      <c r="AD161" t="e">
        <f t="shared" si="48"/>
        <v>#REF!</v>
      </c>
      <c r="AE161" t="e">
        <f t="shared" si="48"/>
        <v>#REF!</v>
      </c>
      <c r="AF161" t="e">
        <f t="shared" si="48"/>
        <v>#REF!</v>
      </c>
      <c r="AG161" t="e">
        <f t="shared" si="48"/>
        <v>#REF!</v>
      </c>
      <c r="AH161" t="e">
        <f t="shared" si="48"/>
        <v>#REF!</v>
      </c>
      <c r="AI161" t="e">
        <f t="shared" si="48"/>
        <v>#REF!</v>
      </c>
      <c r="AJ161" t="e">
        <f t="shared" si="48"/>
        <v>#REF!</v>
      </c>
      <c r="AK161" t="e">
        <f t="shared" si="48"/>
        <v>#REF!</v>
      </c>
      <c r="AL161" t="e">
        <f t="shared" si="48"/>
        <v>#REF!</v>
      </c>
      <c r="AM161" t="e">
        <f t="shared" si="48"/>
        <v>#REF!</v>
      </c>
      <c r="AN161" t="e">
        <f t="shared" si="48"/>
        <v>#REF!</v>
      </c>
      <c r="AO161" t="e">
        <f t="shared" si="48"/>
        <v>#REF!</v>
      </c>
      <c r="AP161" t="e">
        <f t="shared" si="48"/>
        <v>#REF!</v>
      </c>
      <c r="AQ161">
        <f t="shared" si="48"/>
        <v>0</v>
      </c>
      <c r="AR161" t="e">
        <f t="shared" si="3"/>
        <v>#REF!</v>
      </c>
      <c r="AT161">
        <f t="shared" si="4"/>
        <v>1</v>
      </c>
      <c r="AU161">
        <f t="shared" si="5"/>
        <v>0</v>
      </c>
      <c r="AV161">
        <f t="shared" si="6"/>
        <v>0</v>
      </c>
      <c r="AW161">
        <f t="shared" si="7"/>
        <v>0</v>
      </c>
      <c r="AX161">
        <f t="shared" si="8"/>
        <v>0</v>
      </c>
      <c r="AY161">
        <f t="shared" si="9"/>
        <v>0</v>
      </c>
      <c r="AZ161">
        <f t="shared" si="10"/>
        <v>0</v>
      </c>
      <c r="BA161" t="e">
        <f t="shared" si="11"/>
        <v>#REF!</v>
      </c>
      <c r="BB161" t="e">
        <f t="shared" si="12"/>
        <v>#REF!</v>
      </c>
      <c r="BC161" t="e">
        <f t="shared" si="13"/>
        <v>#REF!</v>
      </c>
      <c r="BD161" t="e">
        <f t="shared" si="14"/>
        <v>#REF!</v>
      </c>
      <c r="BE161" t="e">
        <f t="shared" si="15"/>
        <v>#REF!</v>
      </c>
      <c r="BF161" t="e">
        <f t="shared" si="16"/>
        <v>#REF!</v>
      </c>
      <c r="BG161" t="e">
        <f t="shared" si="17"/>
        <v>#REF!</v>
      </c>
      <c r="BH161" t="e">
        <f t="shared" si="18"/>
        <v>#REF!</v>
      </c>
      <c r="BI161" t="e">
        <f t="shared" si="19"/>
        <v>#REF!</v>
      </c>
      <c r="BJ161" t="e">
        <f t="shared" si="20"/>
        <v>#REF!</v>
      </c>
      <c r="BK161" t="e">
        <f t="shared" si="21"/>
        <v>#REF!</v>
      </c>
      <c r="BL161" t="e">
        <f t="shared" si="22"/>
        <v>#REF!</v>
      </c>
      <c r="BM161" t="e">
        <f t="shared" si="23"/>
        <v>#REF!</v>
      </c>
      <c r="BN161" t="e">
        <f t="shared" si="24"/>
        <v>#REF!</v>
      </c>
      <c r="BO161" t="e">
        <f t="shared" si="25"/>
        <v>#REF!</v>
      </c>
      <c r="BP161" t="e">
        <f t="shared" si="26"/>
        <v>#REF!</v>
      </c>
      <c r="BQ161" t="e">
        <f t="shared" si="27"/>
        <v>#REF!</v>
      </c>
      <c r="BR161" t="e">
        <f t="shared" si="28"/>
        <v>#REF!</v>
      </c>
      <c r="BS161" t="e">
        <f t="shared" si="29"/>
        <v>#REF!</v>
      </c>
      <c r="BT161" t="e">
        <f t="shared" si="30"/>
        <v>#REF!</v>
      </c>
      <c r="BU161" t="e">
        <f t="shared" si="31"/>
        <v>#REF!</v>
      </c>
      <c r="BV161" t="e">
        <f t="shared" si="32"/>
        <v>#REF!</v>
      </c>
      <c r="BW161" t="e">
        <f t="shared" si="33"/>
        <v>#REF!</v>
      </c>
      <c r="BX161" t="e">
        <f t="shared" si="34"/>
        <v>#REF!</v>
      </c>
      <c r="BY161" t="e">
        <f t="shared" si="35"/>
        <v>#REF!</v>
      </c>
      <c r="BZ161" t="e">
        <f t="shared" si="36"/>
        <v>#REF!</v>
      </c>
      <c r="CA161" t="e">
        <f t="shared" si="37"/>
        <v>#REF!</v>
      </c>
      <c r="CB161" t="e">
        <f t="shared" si="38"/>
        <v>#REF!</v>
      </c>
      <c r="CC161" t="e">
        <f t="shared" si="39"/>
        <v>#REF!</v>
      </c>
      <c r="CD161" t="e">
        <f t="shared" si="40"/>
        <v>#REF!</v>
      </c>
      <c r="CE161" t="e">
        <f t="shared" si="41"/>
        <v>#REF!</v>
      </c>
      <c r="CF161" t="e">
        <f t="shared" si="42"/>
        <v>#REF!</v>
      </c>
      <c r="CG161" t="e">
        <f t="shared" si="43"/>
        <v>#REF!</v>
      </c>
      <c r="CH161">
        <f t="shared" si="44"/>
        <v>0</v>
      </c>
      <c r="CI161" t="e">
        <f t="shared" si="45"/>
        <v>#REF!</v>
      </c>
    </row>
    <row r="162" spans="1:88">
      <c r="B162" s="42">
        <f t="shared" si="46"/>
        <v>17</v>
      </c>
      <c r="C162" s="4">
        <f t="shared" si="2"/>
        <v>163.42135567044488</v>
      </c>
      <c r="D162" s="4">
        <f t="shared" si="48"/>
        <v>0</v>
      </c>
      <c r="E162" s="4">
        <f t="shared" si="48"/>
        <v>0</v>
      </c>
      <c r="F162" s="4">
        <f t="shared" si="48"/>
        <v>0</v>
      </c>
      <c r="G162" s="4">
        <f t="shared" si="48"/>
        <v>0</v>
      </c>
      <c r="H162" s="4">
        <f t="shared" si="48"/>
        <v>0</v>
      </c>
      <c r="I162" s="4">
        <f t="shared" si="48"/>
        <v>0</v>
      </c>
      <c r="J162" t="e">
        <f t="shared" si="48"/>
        <v>#REF!</v>
      </c>
      <c r="K162" t="e">
        <f t="shared" si="48"/>
        <v>#REF!</v>
      </c>
      <c r="L162" t="e">
        <f t="shared" si="48"/>
        <v>#REF!</v>
      </c>
      <c r="M162" t="e">
        <f t="shared" si="48"/>
        <v>#REF!</v>
      </c>
      <c r="N162" t="e">
        <f t="shared" si="48"/>
        <v>#REF!</v>
      </c>
      <c r="O162" t="e">
        <f t="shared" si="48"/>
        <v>#REF!</v>
      </c>
      <c r="P162" t="e">
        <f t="shared" si="48"/>
        <v>#REF!</v>
      </c>
      <c r="Q162" t="e">
        <f t="shared" si="48"/>
        <v>#REF!</v>
      </c>
      <c r="R162" t="e">
        <f t="shared" si="48"/>
        <v>#REF!</v>
      </c>
      <c r="S162" t="e">
        <f t="shared" si="48"/>
        <v>#REF!</v>
      </c>
      <c r="T162" t="e">
        <f t="shared" si="48"/>
        <v>#REF!</v>
      </c>
      <c r="U162" t="e">
        <f t="shared" si="48"/>
        <v>#REF!</v>
      </c>
      <c r="V162" t="e">
        <f t="shared" si="48"/>
        <v>#REF!</v>
      </c>
      <c r="W162" s="17" t="e">
        <f t="shared" si="48"/>
        <v>#REF!</v>
      </c>
      <c r="X162" t="e">
        <f t="shared" si="48"/>
        <v>#REF!</v>
      </c>
      <c r="Y162" t="e">
        <f t="shared" si="48"/>
        <v>#REF!</v>
      </c>
      <c r="Z162" t="e">
        <f t="shared" si="48"/>
        <v>#REF!</v>
      </c>
      <c r="AA162" t="e">
        <f t="shared" si="48"/>
        <v>#REF!</v>
      </c>
      <c r="AB162" t="e">
        <f t="shared" si="48"/>
        <v>#REF!</v>
      </c>
      <c r="AC162" t="e">
        <f t="shared" si="48"/>
        <v>#REF!</v>
      </c>
      <c r="AD162" t="e">
        <f t="shared" si="48"/>
        <v>#REF!</v>
      </c>
      <c r="AE162" t="e">
        <f t="shared" si="48"/>
        <v>#REF!</v>
      </c>
      <c r="AF162" t="e">
        <f t="shared" si="48"/>
        <v>#REF!</v>
      </c>
      <c r="AG162" t="e">
        <f t="shared" si="48"/>
        <v>#REF!</v>
      </c>
      <c r="AH162" t="e">
        <f t="shared" si="48"/>
        <v>#REF!</v>
      </c>
      <c r="AI162" t="e">
        <f t="shared" si="48"/>
        <v>#REF!</v>
      </c>
      <c r="AJ162" t="e">
        <f t="shared" si="48"/>
        <v>#REF!</v>
      </c>
      <c r="AK162" t="e">
        <f t="shared" si="48"/>
        <v>#REF!</v>
      </c>
      <c r="AL162" t="e">
        <f t="shared" si="48"/>
        <v>#REF!</v>
      </c>
      <c r="AM162" t="e">
        <f t="shared" si="48"/>
        <v>#REF!</v>
      </c>
      <c r="AN162" t="e">
        <f t="shared" si="48"/>
        <v>#REF!</v>
      </c>
      <c r="AO162" t="e">
        <f t="shared" si="48"/>
        <v>#REF!</v>
      </c>
      <c r="AP162" t="e">
        <f t="shared" si="48"/>
        <v>#REF!</v>
      </c>
      <c r="AQ162">
        <f t="shared" si="48"/>
        <v>0</v>
      </c>
      <c r="AR162" t="e">
        <f t="shared" si="3"/>
        <v>#REF!</v>
      </c>
      <c r="AT162">
        <f t="shared" si="4"/>
        <v>1</v>
      </c>
      <c r="AU162">
        <f t="shared" si="5"/>
        <v>0</v>
      </c>
      <c r="AV162">
        <f t="shared" si="6"/>
        <v>0</v>
      </c>
      <c r="AW162">
        <f t="shared" si="7"/>
        <v>0</v>
      </c>
      <c r="AX162">
        <f t="shared" si="8"/>
        <v>0</v>
      </c>
      <c r="AY162">
        <f t="shared" si="9"/>
        <v>0</v>
      </c>
      <c r="AZ162">
        <f t="shared" si="10"/>
        <v>0</v>
      </c>
      <c r="BA162" t="e">
        <f t="shared" si="11"/>
        <v>#REF!</v>
      </c>
      <c r="BB162" t="e">
        <f t="shared" si="12"/>
        <v>#REF!</v>
      </c>
      <c r="BC162" t="e">
        <f t="shared" si="13"/>
        <v>#REF!</v>
      </c>
      <c r="BD162" t="e">
        <f t="shared" si="14"/>
        <v>#REF!</v>
      </c>
      <c r="BE162" t="e">
        <f t="shared" si="15"/>
        <v>#REF!</v>
      </c>
      <c r="BF162" t="e">
        <f t="shared" si="16"/>
        <v>#REF!</v>
      </c>
      <c r="BG162" t="e">
        <f t="shared" si="17"/>
        <v>#REF!</v>
      </c>
      <c r="BH162" t="e">
        <f t="shared" si="18"/>
        <v>#REF!</v>
      </c>
      <c r="BI162" t="e">
        <f t="shared" si="19"/>
        <v>#REF!</v>
      </c>
      <c r="BJ162" t="e">
        <f t="shared" si="20"/>
        <v>#REF!</v>
      </c>
      <c r="BK162" t="e">
        <f t="shared" si="21"/>
        <v>#REF!</v>
      </c>
      <c r="BL162" t="e">
        <f t="shared" si="22"/>
        <v>#REF!</v>
      </c>
      <c r="BM162" t="e">
        <f t="shared" si="23"/>
        <v>#REF!</v>
      </c>
      <c r="BN162" t="e">
        <f t="shared" si="24"/>
        <v>#REF!</v>
      </c>
      <c r="BO162" t="e">
        <f t="shared" si="25"/>
        <v>#REF!</v>
      </c>
      <c r="BP162" t="e">
        <f t="shared" si="26"/>
        <v>#REF!</v>
      </c>
      <c r="BQ162" t="e">
        <f t="shared" si="27"/>
        <v>#REF!</v>
      </c>
      <c r="BR162" t="e">
        <f t="shared" si="28"/>
        <v>#REF!</v>
      </c>
      <c r="BS162" t="e">
        <f t="shared" si="29"/>
        <v>#REF!</v>
      </c>
      <c r="BT162" t="e">
        <f t="shared" si="30"/>
        <v>#REF!</v>
      </c>
      <c r="BU162" t="e">
        <f t="shared" si="31"/>
        <v>#REF!</v>
      </c>
      <c r="BV162" t="e">
        <f t="shared" si="32"/>
        <v>#REF!</v>
      </c>
      <c r="BW162" t="e">
        <f t="shared" si="33"/>
        <v>#REF!</v>
      </c>
      <c r="BX162" t="e">
        <f t="shared" si="34"/>
        <v>#REF!</v>
      </c>
      <c r="BY162" t="e">
        <f t="shared" si="35"/>
        <v>#REF!</v>
      </c>
      <c r="BZ162" t="e">
        <f t="shared" si="36"/>
        <v>#REF!</v>
      </c>
      <c r="CA162" t="e">
        <f t="shared" si="37"/>
        <v>#REF!</v>
      </c>
      <c r="CB162" t="e">
        <f t="shared" si="38"/>
        <v>#REF!</v>
      </c>
      <c r="CC162" t="e">
        <f t="shared" si="39"/>
        <v>#REF!</v>
      </c>
      <c r="CD162" t="e">
        <f t="shared" si="40"/>
        <v>#REF!</v>
      </c>
      <c r="CE162" t="e">
        <f t="shared" si="41"/>
        <v>#REF!</v>
      </c>
      <c r="CF162" t="e">
        <f t="shared" si="42"/>
        <v>#REF!</v>
      </c>
      <c r="CG162" t="e">
        <f t="shared" si="43"/>
        <v>#REF!</v>
      </c>
      <c r="CH162">
        <f t="shared" si="44"/>
        <v>0</v>
      </c>
      <c r="CI162" t="e">
        <f t="shared" si="45"/>
        <v>#REF!</v>
      </c>
    </row>
    <row r="163" spans="1:88">
      <c r="B163" s="42">
        <f t="shared" si="46"/>
        <v>18</v>
      </c>
      <c r="C163" s="4">
        <f t="shared" si="2"/>
        <v>249.13402269522157</v>
      </c>
      <c r="D163" s="4">
        <f t="shared" si="48"/>
        <v>0</v>
      </c>
      <c r="E163" s="4">
        <f t="shared" si="48"/>
        <v>0</v>
      </c>
      <c r="F163" s="4">
        <f t="shared" si="48"/>
        <v>0</v>
      </c>
      <c r="G163" s="4">
        <f t="shared" si="48"/>
        <v>0</v>
      </c>
      <c r="H163" s="4">
        <f t="shared" si="48"/>
        <v>0</v>
      </c>
      <c r="I163" s="4">
        <f t="shared" si="48"/>
        <v>0</v>
      </c>
      <c r="J163" t="e">
        <f t="shared" si="48"/>
        <v>#REF!</v>
      </c>
      <c r="K163" t="e">
        <f t="shared" si="48"/>
        <v>#REF!</v>
      </c>
      <c r="L163" t="e">
        <f t="shared" si="48"/>
        <v>#REF!</v>
      </c>
      <c r="M163" t="e">
        <f t="shared" si="48"/>
        <v>#REF!</v>
      </c>
      <c r="N163" t="e">
        <f t="shared" si="48"/>
        <v>#REF!</v>
      </c>
      <c r="O163" t="e">
        <f t="shared" si="48"/>
        <v>#REF!</v>
      </c>
      <c r="P163" t="e">
        <f t="shared" si="48"/>
        <v>#REF!</v>
      </c>
      <c r="Q163" t="e">
        <f t="shared" si="48"/>
        <v>#REF!</v>
      </c>
      <c r="R163" t="e">
        <f t="shared" si="48"/>
        <v>#REF!</v>
      </c>
      <c r="S163" t="e">
        <f t="shared" si="48"/>
        <v>#REF!</v>
      </c>
      <c r="T163" t="e">
        <f t="shared" si="48"/>
        <v>#REF!</v>
      </c>
      <c r="U163" t="e">
        <f t="shared" si="48"/>
        <v>#REF!</v>
      </c>
      <c r="V163" t="e">
        <f t="shared" si="48"/>
        <v>#REF!</v>
      </c>
      <c r="W163" s="17" t="e">
        <f t="shared" si="48"/>
        <v>#REF!</v>
      </c>
      <c r="X163" t="e">
        <f t="shared" si="48"/>
        <v>#REF!</v>
      </c>
      <c r="Y163" t="e">
        <f t="shared" si="48"/>
        <v>#REF!</v>
      </c>
      <c r="Z163" t="e">
        <f t="shared" si="48"/>
        <v>#REF!</v>
      </c>
      <c r="AA163" t="e">
        <f t="shared" si="48"/>
        <v>#REF!</v>
      </c>
      <c r="AB163" t="e">
        <f t="shared" si="48"/>
        <v>#REF!</v>
      </c>
      <c r="AC163" t="e">
        <f t="shared" si="48"/>
        <v>#REF!</v>
      </c>
      <c r="AD163" t="e">
        <f t="shared" si="48"/>
        <v>#REF!</v>
      </c>
      <c r="AE163" t="e">
        <f t="shared" si="48"/>
        <v>#REF!</v>
      </c>
      <c r="AF163" t="e">
        <f t="shared" si="48"/>
        <v>#REF!</v>
      </c>
      <c r="AG163" t="e">
        <f t="shared" si="48"/>
        <v>#REF!</v>
      </c>
      <c r="AH163" t="e">
        <f t="shared" si="48"/>
        <v>#REF!</v>
      </c>
      <c r="AI163" t="e">
        <f t="shared" si="48"/>
        <v>#REF!</v>
      </c>
      <c r="AJ163" t="e">
        <f t="shared" si="48"/>
        <v>#REF!</v>
      </c>
      <c r="AK163" t="e">
        <f t="shared" si="48"/>
        <v>#REF!</v>
      </c>
      <c r="AL163" t="e">
        <f t="shared" si="48"/>
        <v>#REF!</v>
      </c>
      <c r="AM163" t="e">
        <f t="shared" si="48"/>
        <v>#REF!</v>
      </c>
      <c r="AN163" t="e">
        <f t="shared" si="48"/>
        <v>#REF!</v>
      </c>
      <c r="AO163" t="e">
        <f t="shared" si="48"/>
        <v>#REF!</v>
      </c>
      <c r="AP163" t="e">
        <f t="shared" si="48"/>
        <v>#REF!</v>
      </c>
      <c r="AQ163">
        <f t="shared" si="48"/>
        <v>0</v>
      </c>
      <c r="AR163" t="e">
        <f t="shared" si="3"/>
        <v>#REF!</v>
      </c>
      <c r="AT163">
        <f t="shared" si="4"/>
        <v>1</v>
      </c>
      <c r="AU163">
        <f t="shared" si="5"/>
        <v>0</v>
      </c>
      <c r="AV163">
        <f t="shared" si="6"/>
        <v>0</v>
      </c>
      <c r="AW163">
        <f t="shared" si="7"/>
        <v>0</v>
      </c>
      <c r="AX163">
        <f t="shared" si="8"/>
        <v>0</v>
      </c>
      <c r="AY163">
        <f t="shared" si="9"/>
        <v>0</v>
      </c>
      <c r="AZ163">
        <f t="shared" si="10"/>
        <v>0</v>
      </c>
      <c r="BA163" t="e">
        <f t="shared" si="11"/>
        <v>#REF!</v>
      </c>
      <c r="BB163" t="e">
        <f t="shared" si="12"/>
        <v>#REF!</v>
      </c>
      <c r="BC163" t="e">
        <f t="shared" si="13"/>
        <v>#REF!</v>
      </c>
      <c r="BD163" t="e">
        <f t="shared" si="14"/>
        <v>#REF!</v>
      </c>
      <c r="BE163" t="e">
        <f t="shared" si="15"/>
        <v>#REF!</v>
      </c>
      <c r="BF163" t="e">
        <f t="shared" si="16"/>
        <v>#REF!</v>
      </c>
      <c r="BG163" t="e">
        <f t="shared" si="17"/>
        <v>#REF!</v>
      </c>
      <c r="BH163" t="e">
        <f t="shared" si="18"/>
        <v>#REF!</v>
      </c>
      <c r="BI163" t="e">
        <f t="shared" si="19"/>
        <v>#REF!</v>
      </c>
      <c r="BJ163" t="e">
        <f t="shared" si="20"/>
        <v>#REF!</v>
      </c>
      <c r="BK163" t="e">
        <f t="shared" si="21"/>
        <v>#REF!</v>
      </c>
      <c r="BL163" t="e">
        <f t="shared" si="22"/>
        <v>#REF!</v>
      </c>
      <c r="BM163" t="e">
        <f t="shared" si="23"/>
        <v>#REF!</v>
      </c>
      <c r="BN163" t="e">
        <f t="shared" si="24"/>
        <v>#REF!</v>
      </c>
      <c r="BO163" t="e">
        <f t="shared" si="25"/>
        <v>#REF!</v>
      </c>
      <c r="BP163" t="e">
        <f t="shared" si="26"/>
        <v>#REF!</v>
      </c>
      <c r="BQ163" t="e">
        <f t="shared" si="27"/>
        <v>#REF!</v>
      </c>
      <c r="BR163" t="e">
        <f t="shared" si="28"/>
        <v>#REF!</v>
      </c>
      <c r="BS163" t="e">
        <f t="shared" si="29"/>
        <v>#REF!</v>
      </c>
      <c r="BT163" t="e">
        <f t="shared" si="30"/>
        <v>#REF!</v>
      </c>
      <c r="BU163" t="e">
        <f t="shared" si="31"/>
        <v>#REF!</v>
      </c>
      <c r="BV163" t="e">
        <f t="shared" si="32"/>
        <v>#REF!</v>
      </c>
      <c r="BW163" t="e">
        <f t="shared" si="33"/>
        <v>#REF!</v>
      </c>
      <c r="BX163" t="e">
        <f t="shared" si="34"/>
        <v>#REF!</v>
      </c>
      <c r="BY163" t="e">
        <f t="shared" si="35"/>
        <v>#REF!</v>
      </c>
      <c r="BZ163" t="e">
        <f t="shared" si="36"/>
        <v>#REF!</v>
      </c>
      <c r="CA163" t="e">
        <f t="shared" si="37"/>
        <v>#REF!</v>
      </c>
      <c r="CB163" t="e">
        <f t="shared" si="38"/>
        <v>#REF!</v>
      </c>
      <c r="CC163" t="e">
        <f t="shared" si="39"/>
        <v>#REF!</v>
      </c>
      <c r="CD163" t="e">
        <f t="shared" si="40"/>
        <v>#REF!</v>
      </c>
      <c r="CE163" t="e">
        <f t="shared" si="41"/>
        <v>#REF!</v>
      </c>
      <c r="CF163" t="e">
        <f t="shared" si="42"/>
        <v>#REF!</v>
      </c>
      <c r="CG163" t="e">
        <f t="shared" si="43"/>
        <v>#REF!</v>
      </c>
      <c r="CH163">
        <f t="shared" si="44"/>
        <v>0</v>
      </c>
      <c r="CI163" t="e">
        <f t="shared" si="45"/>
        <v>#REF!</v>
      </c>
    </row>
    <row r="164" spans="1:88">
      <c r="B164" s="42">
        <f t="shared" si="46"/>
        <v>19</v>
      </c>
      <c r="C164" s="4">
        <f t="shared" si="2"/>
        <v>270.59380245752573</v>
      </c>
      <c r="D164" s="4">
        <f t="shared" si="48"/>
        <v>0</v>
      </c>
      <c r="E164" s="4">
        <f t="shared" si="48"/>
        <v>0</v>
      </c>
      <c r="F164" s="4">
        <f t="shared" si="48"/>
        <v>0</v>
      </c>
      <c r="G164" s="4">
        <f t="shared" si="48"/>
        <v>0</v>
      </c>
      <c r="H164" s="4">
        <f t="shared" si="48"/>
        <v>0</v>
      </c>
      <c r="I164" s="4">
        <f t="shared" si="48"/>
        <v>0</v>
      </c>
      <c r="J164" t="e">
        <f t="shared" si="48"/>
        <v>#REF!</v>
      </c>
      <c r="K164" t="e">
        <f t="shared" si="48"/>
        <v>#REF!</v>
      </c>
      <c r="L164" t="e">
        <f t="shared" si="48"/>
        <v>#REF!</v>
      </c>
      <c r="M164" t="e">
        <f t="shared" si="48"/>
        <v>#REF!</v>
      </c>
      <c r="N164" t="e">
        <f t="shared" si="48"/>
        <v>#REF!</v>
      </c>
      <c r="O164" t="e">
        <f t="shared" si="48"/>
        <v>#REF!</v>
      </c>
      <c r="P164" t="e">
        <f t="shared" si="48"/>
        <v>#REF!</v>
      </c>
      <c r="Q164" t="e">
        <f t="shared" si="48"/>
        <v>#REF!</v>
      </c>
      <c r="R164" t="e">
        <f t="shared" si="48"/>
        <v>#REF!</v>
      </c>
      <c r="S164" t="e">
        <f t="shared" si="48"/>
        <v>#REF!</v>
      </c>
      <c r="T164" t="e">
        <f t="shared" si="48"/>
        <v>#REF!</v>
      </c>
      <c r="U164" t="e">
        <f t="shared" si="48"/>
        <v>#REF!</v>
      </c>
      <c r="V164" t="e">
        <f t="shared" si="48"/>
        <v>#REF!</v>
      </c>
      <c r="W164" s="17" t="e">
        <f t="shared" si="48"/>
        <v>#REF!</v>
      </c>
      <c r="X164" t="e">
        <f t="shared" ref="D164:AQ168" si="49">MAX(X136-X$115,0)</f>
        <v>#REF!</v>
      </c>
      <c r="Y164" t="e">
        <f t="shared" si="49"/>
        <v>#REF!</v>
      </c>
      <c r="Z164" t="e">
        <f t="shared" si="49"/>
        <v>#REF!</v>
      </c>
      <c r="AA164" t="e">
        <f t="shared" si="49"/>
        <v>#REF!</v>
      </c>
      <c r="AB164" t="e">
        <f t="shared" si="49"/>
        <v>#REF!</v>
      </c>
      <c r="AC164" t="e">
        <f t="shared" si="49"/>
        <v>#REF!</v>
      </c>
      <c r="AD164" t="e">
        <f t="shared" si="49"/>
        <v>#REF!</v>
      </c>
      <c r="AE164" t="e">
        <f t="shared" si="49"/>
        <v>#REF!</v>
      </c>
      <c r="AF164" s="14" t="e">
        <f t="shared" si="49"/>
        <v>#REF!</v>
      </c>
      <c r="AG164" t="e">
        <f t="shared" si="49"/>
        <v>#REF!</v>
      </c>
      <c r="AH164" t="e">
        <f t="shared" si="49"/>
        <v>#REF!</v>
      </c>
      <c r="AI164" t="e">
        <f t="shared" si="49"/>
        <v>#REF!</v>
      </c>
      <c r="AJ164" t="e">
        <f t="shared" si="49"/>
        <v>#REF!</v>
      </c>
      <c r="AK164" t="e">
        <f t="shared" si="49"/>
        <v>#REF!</v>
      </c>
      <c r="AL164" t="e">
        <f t="shared" si="49"/>
        <v>#REF!</v>
      </c>
      <c r="AM164" t="e">
        <f t="shared" si="49"/>
        <v>#REF!</v>
      </c>
      <c r="AN164" t="e">
        <f t="shared" si="49"/>
        <v>#REF!</v>
      </c>
      <c r="AO164" t="e">
        <f t="shared" si="49"/>
        <v>#REF!</v>
      </c>
      <c r="AP164" t="e">
        <f t="shared" si="49"/>
        <v>#REF!</v>
      </c>
      <c r="AQ164">
        <f t="shared" si="49"/>
        <v>0</v>
      </c>
      <c r="AR164" t="e">
        <f t="shared" si="3"/>
        <v>#REF!</v>
      </c>
      <c r="AT164">
        <f t="shared" si="4"/>
        <v>1</v>
      </c>
      <c r="AU164">
        <f t="shared" si="5"/>
        <v>0</v>
      </c>
      <c r="AV164">
        <f t="shared" si="6"/>
        <v>0</v>
      </c>
      <c r="AW164">
        <f t="shared" si="7"/>
        <v>0</v>
      </c>
      <c r="AX164">
        <f t="shared" si="8"/>
        <v>0</v>
      </c>
      <c r="AY164">
        <f t="shared" si="9"/>
        <v>0</v>
      </c>
      <c r="AZ164">
        <f t="shared" si="10"/>
        <v>0</v>
      </c>
      <c r="BA164" t="e">
        <f t="shared" si="11"/>
        <v>#REF!</v>
      </c>
      <c r="BB164" t="e">
        <f t="shared" si="12"/>
        <v>#REF!</v>
      </c>
      <c r="BC164" t="e">
        <f t="shared" si="13"/>
        <v>#REF!</v>
      </c>
      <c r="BD164" t="e">
        <f t="shared" si="14"/>
        <v>#REF!</v>
      </c>
      <c r="BE164" t="e">
        <f t="shared" si="15"/>
        <v>#REF!</v>
      </c>
      <c r="BF164" t="e">
        <f t="shared" si="16"/>
        <v>#REF!</v>
      </c>
      <c r="BG164" t="e">
        <f t="shared" si="17"/>
        <v>#REF!</v>
      </c>
      <c r="BH164" t="e">
        <f t="shared" si="18"/>
        <v>#REF!</v>
      </c>
      <c r="BI164" t="e">
        <f t="shared" si="19"/>
        <v>#REF!</v>
      </c>
      <c r="BJ164" t="e">
        <f t="shared" si="20"/>
        <v>#REF!</v>
      </c>
      <c r="BK164" t="e">
        <f t="shared" si="21"/>
        <v>#REF!</v>
      </c>
      <c r="BL164" t="e">
        <f t="shared" si="22"/>
        <v>#REF!</v>
      </c>
      <c r="BM164" t="e">
        <f t="shared" si="23"/>
        <v>#REF!</v>
      </c>
      <c r="BN164" t="e">
        <f t="shared" si="24"/>
        <v>#REF!</v>
      </c>
      <c r="BO164" t="e">
        <f t="shared" si="25"/>
        <v>#REF!</v>
      </c>
      <c r="BP164" t="e">
        <f t="shared" si="26"/>
        <v>#REF!</v>
      </c>
      <c r="BQ164" t="e">
        <f t="shared" si="27"/>
        <v>#REF!</v>
      </c>
      <c r="BR164" t="e">
        <f t="shared" si="28"/>
        <v>#REF!</v>
      </c>
      <c r="BS164" t="e">
        <f t="shared" si="29"/>
        <v>#REF!</v>
      </c>
      <c r="BT164" t="e">
        <f t="shared" si="30"/>
        <v>#REF!</v>
      </c>
      <c r="BU164" t="e">
        <f t="shared" si="31"/>
        <v>#REF!</v>
      </c>
      <c r="BV164" t="e">
        <f t="shared" si="32"/>
        <v>#REF!</v>
      </c>
      <c r="BW164" t="e">
        <f t="shared" si="33"/>
        <v>#REF!</v>
      </c>
      <c r="BX164" t="e">
        <f t="shared" si="34"/>
        <v>#REF!</v>
      </c>
      <c r="BY164" t="e">
        <f t="shared" si="35"/>
        <v>#REF!</v>
      </c>
      <c r="BZ164" t="e">
        <f t="shared" si="36"/>
        <v>#REF!</v>
      </c>
      <c r="CA164" t="e">
        <f t="shared" si="37"/>
        <v>#REF!</v>
      </c>
      <c r="CB164" t="e">
        <f t="shared" si="38"/>
        <v>#REF!</v>
      </c>
      <c r="CC164" t="e">
        <f t="shared" si="39"/>
        <v>#REF!</v>
      </c>
      <c r="CD164" t="e">
        <f t="shared" si="40"/>
        <v>#REF!</v>
      </c>
      <c r="CE164" t="e">
        <f t="shared" si="41"/>
        <v>#REF!</v>
      </c>
      <c r="CF164" t="e">
        <f t="shared" si="42"/>
        <v>#REF!</v>
      </c>
      <c r="CG164" t="e">
        <f t="shared" si="43"/>
        <v>#REF!</v>
      </c>
      <c r="CH164">
        <f t="shared" si="44"/>
        <v>0</v>
      </c>
      <c r="CI164" t="e">
        <f t="shared" si="45"/>
        <v>#REF!</v>
      </c>
    </row>
    <row r="165" spans="1:88">
      <c r="B165" s="42">
        <f t="shared" si="46"/>
        <v>20</v>
      </c>
      <c r="C165" s="4">
        <f t="shared" si="2"/>
        <v>222.32508561068516</v>
      </c>
      <c r="D165" s="4">
        <f t="shared" si="49"/>
        <v>0</v>
      </c>
      <c r="E165" s="4">
        <f t="shared" si="49"/>
        <v>0</v>
      </c>
      <c r="F165" s="4">
        <f t="shared" si="49"/>
        <v>0</v>
      </c>
      <c r="G165" s="4">
        <f t="shared" si="49"/>
        <v>0</v>
      </c>
      <c r="H165" s="4">
        <f t="shared" si="49"/>
        <v>0</v>
      </c>
      <c r="I165" s="4">
        <f t="shared" si="49"/>
        <v>0</v>
      </c>
      <c r="J165" t="e">
        <f t="shared" si="49"/>
        <v>#REF!</v>
      </c>
      <c r="K165" t="e">
        <f t="shared" si="49"/>
        <v>#REF!</v>
      </c>
      <c r="L165" t="e">
        <f t="shared" si="49"/>
        <v>#REF!</v>
      </c>
      <c r="M165" t="e">
        <f t="shared" si="49"/>
        <v>#REF!</v>
      </c>
      <c r="N165" t="e">
        <f t="shared" si="49"/>
        <v>#REF!</v>
      </c>
      <c r="O165" t="e">
        <f t="shared" si="49"/>
        <v>#REF!</v>
      </c>
      <c r="P165" t="e">
        <f t="shared" si="49"/>
        <v>#REF!</v>
      </c>
      <c r="Q165" t="e">
        <f t="shared" si="49"/>
        <v>#REF!</v>
      </c>
      <c r="R165" t="e">
        <f t="shared" si="49"/>
        <v>#REF!</v>
      </c>
      <c r="S165" t="e">
        <f t="shared" si="49"/>
        <v>#REF!</v>
      </c>
      <c r="T165" t="e">
        <f t="shared" si="49"/>
        <v>#REF!</v>
      </c>
      <c r="U165" t="e">
        <f t="shared" si="49"/>
        <v>#REF!</v>
      </c>
      <c r="V165" t="e">
        <f t="shared" si="49"/>
        <v>#REF!</v>
      </c>
      <c r="W165" s="17" t="e">
        <f t="shared" si="49"/>
        <v>#REF!</v>
      </c>
      <c r="X165" t="e">
        <f t="shared" si="49"/>
        <v>#REF!</v>
      </c>
      <c r="Y165" t="e">
        <f t="shared" si="49"/>
        <v>#REF!</v>
      </c>
      <c r="Z165" t="e">
        <f t="shared" si="49"/>
        <v>#REF!</v>
      </c>
      <c r="AA165" t="e">
        <f t="shared" si="49"/>
        <v>#REF!</v>
      </c>
      <c r="AB165" t="e">
        <f t="shared" si="49"/>
        <v>#REF!</v>
      </c>
      <c r="AC165" t="e">
        <f t="shared" si="49"/>
        <v>#REF!</v>
      </c>
      <c r="AD165" t="e">
        <f t="shared" si="49"/>
        <v>#REF!</v>
      </c>
      <c r="AE165" t="e">
        <f t="shared" si="49"/>
        <v>#REF!</v>
      </c>
      <c r="AF165" s="14" t="e">
        <f t="shared" si="49"/>
        <v>#REF!</v>
      </c>
      <c r="AG165" t="e">
        <f t="shared" si="49"/>
        <v>#REF!</v>
      </c>
      <c r="AH165" t="e">
        <f t="shared" si="49"/>
        <v>#REF!</v>
      </c>
      <c r="AI165" t="e">
        <f t="shared" si="49"/>
        <v>#REF!</v>
      </c>
      <c r="AJ165" t="e">
        <f t="shared" si="49"/>
        <v>#REF!</v>
      </c>
      <c r="AK165" t="e">
        <f t="shared" si="49"/>
        <v>#REF!</v>
      </c>
      <c r="AL165" t="e">
        <f t="shared" si="49"/>
        <v>#REF!</v>
      </c>
      <c r="AM165" t="e">
        <f t="shared" si="49"/>
        <v>#REF!</v>
      </c>
      <c r="AN165" t="e">
        <f t="shared" si="49"/>
        <v>#REF!</v>
      </c>
      <c r="AO165" t="e">
        <f t="shared" si="49"/>
        <v>#REF!</v>
      </c>
      <c r="AP165" t="e">
        <f t="shared" si="49"/>
        <v>#REF!</v>
      </c>
      <c r="AQ165">
        <f t="shared" si="49"/>
        <v>0</v>
      </c>
      <c r="AR165" t="e">
        <f t="shared" si="3"/>
        <v>#REF!</v>
      </c>
      <c r="AT165">
        <f t="shared" si="4"/>
        <v>1</v>
      </c>
      <c r="AU165">
        <f t="shared" si="5"/>
        <v>0</v>
      </c>
      <c r="AV165">
        <f t="shared" si="6"/>
        <v>0</v>
      </c>
      <c r="AW165">
        <f t="shared" si="7"/>
        <v>0</v>
      </c>
      <c r="AX165">
        <f t="shared" si="8"/>
        <v>0</v>
      </c>
      <c r="AY165">
        <f t="shared" si="9"/>
        <v>0</v>
      </c>
      <c r="AZ165">
        <f t="shared" si="10"/>
        <v>0</v>
      </c>
      <c r="BA165" t="e">
        <f t="shared" si="11"/>
        <v>#REF!</v>
      </c>
      <c r="BB165" t="e">
        <f t="shared" si="12"/>
        <v>#REF!</v>
      </c>
      <c r="BC165" t="e">
        <f t="shared" si="13"/>
        <v>#REF!</v>
      </c>
      <c r="BD165" t="e">
        <f t="shared" si="14"/>
        <v>#REF!</v>
      </c>
      <c r="BE165" t="e">
        <f t="shared" si="15"/>
        <v>#REF!</v>
      </c>
      <c r="BF165" t="e">
        <f t="shared" si="16"/>
        <v>#REF!</v>
      </c>
      <c r="BG165" t="e">
        <f t="shared" si="17"/>
        <v>#REF!</v>
      </c>
      <c r="BH165" t="e">
        <f t="shared" si="18"/>
        <v>#REF!</v>
      </c>
      <c r="BI165" t="e">
        <f t="shared" si="19"/>
        <v>#REF!</v>
      </c>
      <c r="BJ165" t="e">
        <f t="shared" si="20"/>
        <v>#REF!</v>
      </c>
      <c r="BK165" t="e">
        <f t="shared" si="21"/>
        <v>#REF!</v>
      </c>
      <c r="BL165" t="e">
        <f t="shared" si="22"/>
        <v>#REF!</v>
      </c>
      <c r="BM165" t="e">
        <f t="shared" si="23"/>
        <v>#REF!</v>
      </c>
      <c r="BN165" t="e">
        <f t="shared" si="24"/>
        <v>#REF!</v>
      </c>
      <c r="BO165" t="e">
        <f t="shared" si="25"/>
        <v>#REF!</v>
      </c>
      <c r="BP165" t="e">
        <f t="shared" si="26"/>
        <v>#REF!</v>
      </c>
      <c r="BQ165" t="e">
        <f t="shared" si="27"/>
        <v>#REF!</v>
      </c>
      <c r="BR165" t="e">
        <f t="shared" si="28"/>
        <v>#REF!</v>
      </c>
      <c r="BS165" t="e">
        <f t="shared" si="29"/>
        <v>#REF!</v>
      </c>
      <c r="BT165" t="e">
        <f t="shared" si="30"/>
        <v>#REF!</v>
      </c>
      <c r="BU165" t="e">
        <f t="shared" si="31"/>
        <v>#REF!</v>
      </c>
      <c r="BV165" t="e">
        <f t="shared" si="32"/>
        <v>#REF!</v>
      </c>
      <c r="BW165" t="e">
        <f t="shared" si="33"/>
        <v>#REF!</v>
      </c>
      <c r="BX165" t="e">
        <f t="shared" si="34"/>
        <v>#REF!</v>
      </c>
      <c r="BY165" t="e">
        <f t="shared" si="35"/>
        <v>#REF!</v>
      </c>
      <c r="BZ165" t="e">
        <f t="shared" si="36"/>
        <v>#REF!</v>
      </c>
      <c r="CA165" t="e">
        <f t="shared" si="37"/>
        <v>#REF!</v>
      </c>
      <c r="CB165" t="e">
        <f t="shared" si="38"/>
        <v>#REF!</v>
      </c>
      <c r="CC165" t="e">
        <f t="shared" si="39"/>
        <v>#REF!</v>
      </c>
      <c r="CD165" t="e">
        <f t="shared" si="40"/>
        <v>#REF!</v>
      </c>
      <c r="CE165" t="e">
        <f t="shared" si="41"/>
        <v>#REF!</v>
      </c>
      <c r="CF165" t="e">
        <f t="shared" si="42"/>
        <v>#REF!</v>
      </c>
      <c r="CG165" t="e">
        <f t="shared" si="43"/>
        <v>#REF!</v>
      </c>
      <c r="CH165">
        <f t="shared" si="44"/>
        <v>0</v>
      </c>
      <c r="CI165" t="e">
        <f t="shared" si="45"/>
        <v>#REF!</v>
      </c>
    </row>
    <row r="166" spans="1:88" s="107" customFormat="1">
      <c r="B166" s="42">
        <f t="shared" si="46"/>
        <v>21</v>
      </c>
      <c r="C166" s="108">
        <f t="shared" si="2"/>
        <v>111.96127375276546</v>
      </c>
      <c r="D166" s="108">
        <f t="shared" si="49"/>
        <v>0</v>
      </c>
      <c r="E166" s="108">
        <f t="shared" si="49"/>
        <v>0</v>
      </c>
      <c r="F166" s="108">
        <f t="shared" si="49"/>
        <v>0</v>
      </c>
      <c r="G166" s="108">
        <f t="shared" si="49"/>
        <v>0</v>
      </c>
      <c r="H166" s="108">
        <f t="shared" si="49"/>
        <v>0</v>
      </c>
      <c r="I166" s="108">
        <f t="shared" si="49"/>
        <v>0</v>
      </c>
      <c r="J166" s="107" t="e">
        <f t="shared" si="49"/>
        <v>#REF!</v>
      </c>
      <c r="K166" s="107" t="e">
        <f t="shared" si="49"/>
        <v>#REF!</v>
      </c>
      <c r="L166" s="107" t="e">
        <f t="shared" si="49"/>
        <v>#REF!</v>
      </c>
      <c r="M166" s="107" t="e">
        <f t="shared" si="49"/>
        <v>#REF!</v>
      </c>
      <c r="N166" s="107" t="e">
        <f t="shared" si="49"/>
        <v>#REF!</v>
      </c>
      <c r="O166" s="107" t="e">
        <f t="shared" si="49"/>
        <v>#REF!</v>
      </c>
      <c r="P166" s="107" t="e">
        <f t="shared" si="49"/>
        <v>#REF!</v>
      </c>
      <c r="Q166" s="107" t="e">
        <f t="shared" si="49"/>
        <v>#REF!</v>
      </c>
      <c r="R166" s="107" t="e">
        <f t="shared" si="49"/>
        <v>#REF!</v>
      </c>
      <c r="S166" s="107" t="e">
        <f t="shared" si="49"/>
        <v>#REF!</v>
      </c>
      <c r="T166" s="107" t="e">
        <f t="shared" si="49"/>
        <v>#REF!</v>
      </c>
      <c r="U166" s="107" t="e">
        <f t="shared" si="49"/>
        <v>#REF!</v>
      </c>
      <c r="V166" s="107" t="e">
        <f t="shared" si="49"/>
        <v>#REF!</v>
      </c>
      <c r="W166" s="107" t="e">
        <f t="shared" si="49"/>
        <v>#REF!</v>
      </c>
      <c r="X166" s="107" t="e">
        <f t="shared" si="49"/>
        <v>#REF!</v>
      </c>
      <c r="Y166" s="107" t="e">
        <f t="shared" si="49"/>
        <v>#REF!</v>
      </c>
      <c r="Z166" s="107" t="e">
        <f t="shared" si="49"/>
        <v>#REF!</v>
      </c>
      <c r="AA166" s="107" t="e">
        <f t="shared" si="49"/>
        <v>#REF!</v>
      </c>
      <c r="AB166" s="107" t="e">
        <f t="shared" si="49"/>
        <v>#REF!</v>
      </c>
      <c r="AC166" s="107" t="e">
        <f t="shared" si="49"/>
        <v>#REF!</v>
      </c>
      <c r="AD166" s="107" t="e">
        <f t="shared" si="49"/>
        <v>#REF!</v>
      </c>
      <c r="AE166" s="107" t="e">
        <f t="shared" si="49"/>
        <v>#REF!</v>
      </c>
      <c r="AF166" s="107" t="e">
        <f t="shared" si="49"/>
        <v>#REF!</v>
      </c>
      <c r="AG166" s="107" t="e">
        <f t="shared" si="49"/>
        <v>#REF!</v>
      </c>
      <c r="AH166" s="107" t="e">
        <f t="shared" si="49"/>
        <v>#REF!</v>
      </c>
      <c r="AI166" s="107" t="e">
        <f t="shared" si="49"/>
        <v>#REF!</v>
      </c>
      <c r="AJ166" s="107" t="e">
        <f t="shared" si="49"/>
        <v>#REF!</v>
      </c>
      <c r="AK166" s="107" t="e">
        <f t="shared" si="49"/>
        <v>#REF!</v>
      </c>
      <c r="AL166" s="107" t="e">
        <f t="shared" si="49"/>
        <v>#REF!</v>
      </c>
      <c r="AM166" s="107" t="e">
        <f t="shared" si="49"/>
        <v>#REF!</v>
      </c>
      <c r="AN166" s="107" t="e">
        <f t="shared" si="49"/>
        <v>#REF!</v>
      </c>
      <c r="AO166" s="107" t="e">
        <f t="shared" si="49"/>
        <v>#REF!</v>
      </c>
      <c r="AP166" s="107" t="e">
        <f t="shared" si="49"/>
        <v>#REF!</v>
      </c>
      <c r="AQ166" s="107">
        <f t="shared" si="49"/>
        <v>0</v>
      </c>
      <c r="AR166" s="107" t="e">
        <f t="shared" si="3"/>
        <v>#REF!</v>
      </c>
      <c r="AT166" s="107">
        <f t="shared" si="4"/>
        <v>1</v>
      </c>
      <c r="AU166" s="107">
        <f t="shared" si="5"/>
        <v>0</v>
      </c>
      <c r="AV166" s="107">
        <f t="shared" si="6"/>
        <v>0</v>
      </c>
      <c r="AW166" s="107">
        <f t="shared" si="7"/>
        <v>0</v>
      </c>
      <c r="AX166" s="107">
        <f t="shared" si="8"/>
        <v>0</v>
      </c>
      <c r="AY166" s="107">
        <f t="shared" si="9"/>
        <v>0</v>
      </c>
      <c r="AZ166" s="107">
        <f t="shared" si="10"/>
        <v>0</v>
      </c>
      <c r="BA166" s="107" t="e">
        <f t="shared" si="11"/>
        <v>#REF!</v>
      </c>
      <c r="BB166" s="107" t="e">
        <f t="shared" si="12"/>
        <v>#REF!</v>
      </c>
      <c r="BC166" s="107" t="e">
        <f t="shared" si="13"/>
        <v>#REF!</v>
      </c>
      <c r="BD166" s="107" t="e">
        <f t="shared" si="14"/>
        <v>#REF!</v>
      </c>
      <c r="BE166" s="107" t="e">
        <f t="shared" si="15"/>
        <v>#REF!</v>
      </c>
      <c r="BF166" s="107" t="e">
        <f t="shared" si="16"/>
        <v>#REF!</v>
      </c>
      <c r="BG166" s="107" t="e">
        <f t="shared" si="17"/>
        <v>#REF!</v>
      </c>
      <c r="BH166" s="107" t="e">
        <f t="shared" si="18"/>
        <v>#REF!</v>
      </c>
      <c r="BI166" s="107" t="e">
        <f t="shared" si="19"/>
        <v>#REF!</v>
      </c>
      <c r="BJ166" s="107" t="e">
        <f t="shared" si="20"/>
        <v>#REF!</v>
      </c>
      <c r="BK166" s="107" t="e">
        <f t="shared" si="21"/>
        <v>#REF!</v>
      </c>
      <c r="BL166" s="107" t="e">
        <f t="shared" si="22"/>
        <v>#REF!</v>
      </c>
      <c r="BM166" s="107" t="e">
        <f t="shared" si="23"/>
        <v>#REF!</v>
      </c>
      <c r="BN166" s="107" t="e">
        <f t="shared" si="24"/>
        <v>#REF!</v>
      </c>
      <c r="BO166" s="107" t="e">
        <f t="shared" si="25"/>
        <v>#REF!</v>
      </c>
      <c r="BP166" s="107" t="e">
        <f t="shared" si="26"/>
        <v>#REF!</v>
      </c>
      <c r="BQ166" s="107" t="e">
        <f t="shared" si="27"/>
        <v>#REF!</v>
      </c>
      <c r="BR166" s="107" t="e">
        <f t="shared" si="28"/>
        <v>#REF!</v>
      </c>
      <c r="BS166" s="107" t="e">
        <f t="shared" si="29"/>
        <v>#REF!</v>
      </c>
      <c r="BT166" s="107" t="e">
        <f t="shared" si="30"/>
        <v>#REF!</v>
      </c>
      <c r="BU166" s="107" t="e">
        <f t="shared" si="31"/>
        <v>#REF!</v>
      </c>
      <c r="BV166" s="107" t="e">
        <f t="shared" si="32"/>
        <v>#REF!</v>
      </c>
      <c r="BW166" s="107" t="e">
        <f t="shared" si="33"/>
        <v>#REF!</v>
      </c>
      <c r="BX166" s="107" t="e">
        <f t="shared" si="34"/>
        <v>#REF!</v>
      </c>
      <c r="BY166" s="107" t="e">
        <f t="shared" si="35"/>
        <v>#REF!</v>
      </c>
      <c r="BZ166" s="107" t="e">
        <f t="shared" si="36"/>
        <v>#REF!</v>
      </c>
      <c r="CA166" s="107" t="e">
        <f t="shared" si="37"/>
        <v>#REF!</v>
      </c>
      <c r="CB166" s="107" t="e">
        <f t="shared" si="38"/>
        <v>#REF!</v>
      </c>
      <c r="CC166" s="107" t="e">
        <f t="shared" si="39"/>
        <v>#REF!</v>
      </c>
      <c r="CD166" s="107" t="e">
        <f t="shared" si="40"/>
        <v>#REF!</v>
      </c>
      <c r="CE166" s="107" t="e">
        <f t="shared" si="41"/>
        <v>#REF!</v>
      </c>
      <c r="CF166" s="107" t="e">
        <f t="shared" si="42"/>
        <v>#REF!</v>
      </c>
      <c r="CG166" s="107" t="e">
        <f t="shared" si="43"/>
        <v>#REF!</v>
      </c>
      <c r="CH166" s="107">
        <f t="shared" si="44"/>
        <v>0</v>
      </c>
      <c r="CI166" s="107" t="e">
        <f t="shared" si="45"/>
        <v>#REF!</v>
      </c>
    </row>
    <row r="167" spans="1:88">
      <c r="B167" s="42">
        <f t="shared" si="46"/>
        <v>22</v>
      </c>
      <c r="C167" s="4">
        <f t="shared" si="2"/>
        <v>0</v>
      </c>
      <c r="D167" s="4">
        <f t="shared" si="49"/>
        <v>0</v>
      </c>
      <c r="E167" s="4">
        <f t="shared" si="49"/>
        <v>0</v>
      </c>
      <c r="F167" s="4">
        <f t="shared" si="49"/>
        <v>0</v>
      </c>
      <c r="G167" s="4">
        <f t="shared" si="49"/>
        <v>0</v>
      </c>
      <c r="H167" s="4">
        <f t="shared" si="49"/>
        <v>0</v>
      </c>
      <c r="I167" s="4">
        <f t="shared" si="49"/>
        <v>0</v>
      </c>
      <c r="J167" t="e">
        <f t="shared" si="49"/>
        <v>#REF!</v>
      </c>
      <c r="K167" t="e">
        <f t="shared" si="49"/>
        <v>#REF!</v>
      </c>
      <c r="L167" t="e">
        <f t="shared" si="49"/>
        <v>#REF!</v>
      </c>
      <c r="M167" t="e">
        <f t="shared" si="49"/>
        <v>#REF!</v>
      </c>
      <c r="N167" t="e">
        <f t="shared" si="49"/>
        <v>#REF!</v>
      </c>
      <c r="O167" t="e">
        <f t="shared" si="49"/>
        <v>#REF!</v>
      </c>
      <c r="P167" t="e">
        <f t="shared" si="49"/>
        <v>#REF!</v>
      </c>
      <c r="Q167" t="e">
        <f t="shared" si="49"/>
        <v>#REF!</v>
      </c>
      <c r="R167" t="e">
        <f t="shared" si="49"/>
        <v>#REF!</v>
      </c>
      <c r="S167" t="e">
        <f t="shared" si="49"/>
        <v>#REF!</v>
      </c>
      <c r="T167" t="e">
        <f t="shared" si="49"/>
        <v>#REF!</v>
      </c>
      <c r="U167" t="e">
        <f t="shared" si="49"/>
        <v>#REF!</v>
      </c>
      <c r="V167" t="e">
        <f t="shared" si="49"/>
        <v>#REF!</v>
      </c>
      <c r="W167" s="17" t="e">
        <f t="shared" si="49"/>
        <v>#REF!</v>
      </c>
      <c r="X167" t="e">
        <f t="shared" si="49"/>
        <v>#REF!</v>
      </c>
      <c r="Y167" t="e">
        <f t="shared" si="49"/>
        <v>#REF!</v>
      </c>
      <c r="Z167" t="e">
        <f t="shared" si="49"/>
        <v>#REF!</v>
      </c>
      <c r="AA167" t="e">
        <f t="shared" si="49"/>
        <v>#REF!</v>
      </c>
      <c r="AB167" t="e">
        <f t="shared" si="49"/>
        <v>#REF!</v>
      </c>
      <c r="AC167" t="e">
        <f t="shared" si="49"/>
        <v>#REF!</v>
      </c>
      <c r="AD167" t="e">
        <f t="shared" si="49"/>
        <v>#REF!</v>
      </c>
      <c r="AE167" t="e">
        <f t="shared" si="49"/>
        <v>#REF!</v>
      </c>
      <c r="AF167" t="e">
        <f t="shared" si="49"/>
        <v>#REF!</v>
      </c>
      <c r="AG167" t="e">
        <f t="shared" si="49"/>
        <v>#REF!</v>
      </c>
      <c r="AH167" t="e">
        <f t="shared" si="49"/>
        <v>#REF!</v>
      </c>
      <c r="AI167" t="e">
        <f t="shared" si="49"/>
        <v>#REF!</v>
      </c>
      <c r="AJ167" t="e">
        <f t="shared" si="49"/>
        <v>#REF!</v>
      </c>
      <c r="AK167" t="e">
        <f t="shared" si="49"/>
        <v>#REF!</v>
      </c>
      <c r="AL167" t="e">
        <f t="shared" si="49"/>
        <v>#REF!</v>
      </c>
      <c r="AM167" t="e">
        <f t="shared" si="49"/>
        <v>#REF!</v>
      </c>
      <c r="AN167" t="e">
        <f t="shared" si="49"/>
        <v>#REF!</v>
      </c>
      <c r="AO167" t="e">
        <f t="shared" si="49"/>
        <v>#REF!</v>
      </c>
      <c r="AP167" t="e">
        <f t="shared" si="49"/>
        <v>#REF!</v>
      </c>
      <c r="AQ167">
        <f t="shared" si="49"/>
        <v>0</v>
      </c>
      <c r="AR167" t="e">
        <f t="shared" si="3"/>
        <v>#REF!</v>
      </c>
      <c r="AT167">
        <f t="shared" si="4"/>
        <v>0</v>
      </c>
      <c r="AU167">
        <f t="shared" si="5"/>
        <v>0</v>
      </c>
      <c r="AV167">
        <f t="shared" si="6"/>
        <v>0</v>
      </c>
      <c r="AW167">
        <f t="shared" si="7"/>
        <v>0</v>
      </c>
      <c r="AX167">
        <f t="shared" si="8"/>
        <v>0</v>
      </c>
      <c r="AY167">
        <f t="shared" si="9"/>
        <v>0</v>
      </c>
      <c r="AZ167">
        <f t="shared" si="10"/>
        <v>0</v>
      </c>
      <c r="BA167" t="e">
        <f t="shared" si="11"/>
        <v>#REF!</v>
      </c>
      <c r="BB167" t="e">
        <f t="shared" si="12"/>
        <v>#REF!</v>
      </c>
      <c r="BC167" t="e">
        <f t="shared" si="13"/>
        <v>#REF!</v>
      </c>
      <c r="BD167" t="e">
        <f t="shared" si="14"/>
        <v>#REF!</v>
      </c>
      <c r="BE167" t="e">
        <f t="shared" si="15"/>
        <v>#REF!</v>
      </c>
      <c r="BF167" t="e">
        <f t="shared" si="16"/>
        <v>#REF!</v>
      </c>
      <c r="BG167" t="e">
        <f t="shared" si="17"/>
        <v>#REF!</v>
      </c>
      <c r="BH167" t="e">
        <f t="shared" si="18"/>
        <v>#REF!</v>
      </c>
      <c r="BI167" t="e">
        <f t="shared" si="19"/>
        <v>#REF!</v>
      </c>
      <c r="BJ167" t="e">
        <f t="shared" si="20"/>
        <v>#REF!</v>
      </c>
      <c r="BK167" t="e">
        <f t="shared" si="21"/>
        <v>#REF!</v>
      </c>
      <c r="BL167" t="e">
        <f t="shared" si="22"/>
        <v>#REF!</v>
      </c>
      <c r="BM167" t="e">
        <f t="shared" si="23"/>
        <v>#REF!</v>
      </c>
      <c r="BN167" t="e">
        <f t="shared" si="24"/>
        <v>#REF!</v>
      </c>
      <c r="BO167" t="e">
        <f t="shared" si="25"/>
        <v>#REF!</v>
      </c>
      <c r="BP167" t="e">
        <f t="shared" si="26"/>
        <v>#REF!</v>
      </c>
      <c r="BQ167" t="e">
        <f t="shared" si="27"/>
        <v>#REF!</v>
      </c>
      <c r="BR167" t="e">
        <f t="shared" si="28"/>
        <v>#REF!</v>
      </c>
      <c r="BS167" t="e">
        <f t="shared" si="29"/>
        <v>#REF!</v>
      </c>
      <c r="BT167" t="e">
        <f t="shared" si="30"/>
        <v>#REF!</v>
      </c>
      <c r="BU167" t="e">
        <f t="shared" si="31"/>
        <v>#REF!</v>
      </c>
      <c r="BV167" t="e">
        <f t="shared" si="32"/>
        <v>#REF!</v>
      </c>
      <c r="BW167" t="e">
        <f t="shared" si="33"/>
        <v>#REF!</v>
      </c>
      <c r="BX167" t="e">
        <f t="shared" si="34"/>
        <v>#REF!</v>
      </c>
      <c r="BY167" t="e">
        <f t="shared" si="35"/>
        <v>#REF!</v>
      </c>
      <c r="BZ167" t="e">
        <f t="shared" si="36"/>
        <v>#REF!</v>
      </c>
      <c r="CA167" t="e">
        <f t="shared" si="37"/>
        <v>#REF!</v>
      </c>
      <c r="CB167" t="e">
        <f t="shared" si="38"/>
        <v>#REF!</v>
      </c>
      <c r="CC167" t="e">
        <f t="shared" si="39"/>
        <v>#REF!</v>
      </c>
      <c r="CD167" t="e">
        <f t="shared" si="40"/>
        <v>#REF!</v>
      </c>
      <c r="CE167" t="e">
        <f t="shared" si="41"/>
        <v>#REF!</v>
      </c>
      <c r="CF167" t="e">
        <f t="shared" si="42"/>
        <v>#REF!</v>
      </c>
      <c r="CG167" t="e">
        <f t="shared" si="43"/>
        <v>#REF!</v>
      </c>
      <c r="CH167">
        <f t="shared" si="44"/>
        <v>0</v>
      </c>
      <c r="CI167" t="e">
        <f t="shared" si="45"/>
        <v>#REF!</v>
      </c>
    </row>
    <row r="168" spans="1:88">
      <c r="B168" s="42">
        <f t="shared" si="46"/>
        <v>23</v>
      </c>
      <c r="C168" s="4">
        <f t="shared" si="2"/>
        <v>0</v>
      </c>
      <c r="D168" s="4">
        <f t="shared" si="49"/>
        <v>0</v>
      </c>
      <c r="E168" s="4">
        <f t="shared" si="49"/>
        <v>0</v>
      </c>
      <c r="F168" s="4">
        <f t="shared" si="49"/>
        <v>0</v>
      </c>
      <c r="G168" s="4">
        <f t="shared" si="49"/>
        <v>0</v>
      </c>
      <c r="H168" s="4">
        <f t="shared" si="49"/>
        <v>0</v>
      </c>
      <c r="I168" s="4">
        <f t="shared" si="49"/>
        <v>0</v>
      </c>
      <c r="J168" t="e">
        <f t="shared" si="49"/>
        <v>#REF!</v>
      </c>
      <c r="K168" t="e">
        <f t="shared" si="49"/>
        <v>#REF!</v>
      </c>
      <c r="L168" t="e">
        <f t="shared" si="49"/>
        <v>#REF!</v>
      </c>
      <c r="M168" t="e">
        <f t="shared" si="49"/>
        <v>#REF!</v>
      </c>
      <c r="N168" t="e">
        <f t="shared" si="49"/>
        <v>#REF!</v>
      </c>
      <c r="O168" t="e">
        <f t="shared" si="49"/>
        <v>#REF!</v>
      </c>
      <c r="P168" t="e">
        <f t="shared" si="49"/>
        <v>#REF!</v>
      </c>
      <c r="Q168" t="e">
        <f t="shared" si="49"/>
        <v>#REF!</v>
      </c>
      <c r="R168" t="e">
        <f t="shared" si="49"/>
        <v>#REF!</v>
      </c>
      <c r="S168" t="e">
        <f t="shared" si="49"/>
        <v>#REF!</v>
      </c>
      <c r="T168" t="e">
        <f t="shared" si="49"/>
        <v>#REF!</v>
      </c>
      <c r="U168" t="e">
        <f t="shared" si="49"/>
        <v>#REF!</v>
      </c>
      <c r="V168" t="e">
        <f t="shared" si="49"/>
        <v>#REF!</v>
      </c>
      <c r="W168" s="17" t="e">
        <f t="shared" si="49"/>
        <v>#REF!</v>
      </c>
      <c r="X168" t="e">
        <f t="shared" si="49"/>
        <v>#REF!</v>
      </c>
      <c r="Y168" t="e">
        <f t="shared" si="49"/>
        <v>#REF!</v>
      </c>
      <c r="Z168" t="e">
        <f t="shared" si="49"/>
        <v>#REF!</v>
      </c>
      <c r="AA168" t="e">
        <f t="shared" si="49"/>
        <v>#REF!</v>
      </c>
      <c r="AB168" t="e">
        <f t="shared" si="49"/>
        <v>#REF!</v>
      </c>
      <c r="AC168" t="e">
        <f t="shared" si="49"/>
        <v>#REF!</v>
      </c>
      <c r="AD168" t="e">
        <f t="shared" si="49"/>
        <v>#REF!</v>
      </c>
      <c r="AE168" t="e">
        <f t="shared" si="49"/>
        <v>#REF!</v>
      </c>
      <c r="AF168" t="e">
        <f t="shared" si="49"/>
        <v>#REF!</v>
      </c>
      <c r="AG168" t="e">
        <f t="shared" si="49"/>
        <v>#REF!</v>
      </c>
      <c r="AH168" t="e">
        <f t="shared" si="49"/>
        <v>#REF!</v>
      </c>
      <c r="AI168" t="e">
        <f t="shared" si="49"/>
        <v>#REF!</v>
      </c>
      <c r="AJ168" t="e">
        <f t="shared" si="49"/>
        <v>#REF!</v>
      </c>
      <c r="AK168" t="e">
        <f t="shared" si="49"/>
        <v>#REF!</v>
      </c>
      <c r="AL168" t="e">
        <f t="shared" si="49"/>
        <v>#REF!</v>
      </c>
      <c r="AM168" t="e">
        <f t="shared" si="49"/>
        <v>#REF!</v>
      </c>
      <c r="AN168" t="e">
        <f t="shared" si="49"/>
        <v>#REF!</v>
      </c>
      <c r="AO168" t="e">
        <f t="shared" si="49"/>
        <v>#REF!</v>
      </c>
      <c r="AP168" t="e">
        <f t="shared" si="49"/>
        <v>#REF!</v>
      </c>
      <c r="AQ168">
        <f t="shared" si="49"/>
        <v>0</v>
      </c>
      <c r="AR168" t="e">
        <f t="shared" si="3"/>
        <v>#REF!</v>
      </c>
      <c r="AT168">
        <f t="shared" si="4"/>
        <v>0</v>
      </c>
      <c r="AU168">
        <f t="shared" si="5"/>
        <v>0</v>
      </c>
      <c r="AV168">
        <f t="shared" si="6"/>
        <v>0</v>
      </c>
      <c r="AW168">
        <f t="shared" si="7"/>
        <v>0</v>
      </c>
      <c r="AX168">
        <f t="shared" si="8"/>
        <v>0</v>
      </c>
      <c r="AY168">
        <f t="shared" si="9"/>
        <v>0</v>
      </c>
      <c r="AZ168">
        <f t="shared" si="10"/>
        <v>0</v>
      </c>
      <c r="BA168" t="e">
        <f t="shared" si="11"/>
        <v>#REF!</v>
      </c>
      <c r="BB168" t="e">
        <f t="shared" si="12"/>
        <v>#REF!</v>
      </c>
      <c r="BC168" t="e">
        <f t="shared" si="13"/>
        <v>#REF!</v>
      </c>
      <c r="BD168" t="e">
        <f t="shared" si="14"/>
        <v>#REF!</v>
      </c>
      <c r="BE168" t="e">
        <f t="shared" si="15"/>
        <v>#REF!</v>
      </c>
      <c r="BF168" t="e">
        <f t="shared" si="16"/>
        <v>#REF!</v>
      </c>
      <c r="BG168" t="e">
        <f t="shared" si="17"/>
        <v>#REF!</v>
      </c>
      <c r="BH168" t="e">
        <f t="shared" si="18"/>
        <v>#REF!</v>
      </c>
      <c r="BI168" t="e">
        <f t="shared" si="19"/>
        <v>#REF!</v>
      </c>
      <c r="BJ168" t="e">
        <f t="shared" si="20"/>
        <v>#REF!</v>
      </c>
      <c r="BK168" t="e">
        <f t="shared" si="21"/>
        <v>#REF!</v>
      </c>
      <c r="BL168" t="e">
        <f t="shared" si="22"/>
        <v>#REF!</v>
      </c>
      <c r="BM168" t="e">
        <f t="shared" si="23"/>
        <v>#REF!</v>
      </c>
      <c r="BN168" t="e">
        <f t="shared" si="24"/>
        <v>#REF!</v>
      </c>
      <c r="BO168" t="e">
        <f t="shared" si="25"/>
        <v>#REF!</v>
      </c>
      <c r="BP168" t="e">
        <f t="shared" si="26"/>
        <v>#REF!</v>
      </c>
      <c r="BQ168" t="e">
        <f t="shared" si="27"/>
        <v>#REF!</v>
      </c>
      <c r="BR168" t="e">
        <f t="shared" si="28"/>
        <v>#REF!</v>
      </c>
      <c r="BS168" t="e">
        <f t="shared" si="29"/>
        <v>#REF!</v>
      </c>
      <c r="BT168" t="e">
        <f t="shared" si="30"/>
        <v>#REF!</v>
      </c>
      <c r="BU168" t="e">
        <f t="shared" si="31"/>
        <v>#REF!</v>
      </c>
      <c r="BV168" t="e">
        <f t="shared" si="32"/>
        <v>#REF!</v>
      </c>
      <c r="BW168" t="e">
        <f t="shared" si="33"/>
        <v>#REF!</v>
      </c>
      <c r="BX168" t="e">
        <f t="shared" si="34"/>
        <v>#REF!</v>
      </c>
      <c r="BY168" t="e">
        <f t="shared" si="35"/>
        <v>#REF!</v>
      </c>
      <c r="BZ168" t="e">
        <f t="shared" si="36"/>
        <v>#REF!</v>
      </c>
      <c r="CA168" t="e">
        <f t="shared" si="37"/>
        <v>#REF!</v>
      </c>
      <c r="CB168" t="e">
        <f t="shared" si="38"/>
        <v>#REF!</v>
      </c>
      <c r="CC168" t="e">
        <f t="shared" si="39"/>
        <v>#REF!</v>
      </c>
      <c r="CD168" t="e">
        <f t="shared" si="40"/>
        <v>#REF!</v>
      </c>
      <c r="CE168" t="e">
        <f t="shared" si="41"/>
        <v>#REF!</v>
      </c>
      <c r="CF168" t="e">
        <f t="shared" si="42"/>
        <v>#REF!</v>
      </c>
      <c r="CG168" t="e">
        <f t="shared" si="43"/>
        <v>#REF!</v>
      </c>
      <c r="CH168">
        <f t="shared" si="44"/>
        <v>0</v>
      </c>
      <c r="CI168" t="e">
        <f t="shared" si="45"/>
        <v>#REF!</v>
      </c>
    </row>
    <row r="169" spans="1:88">
      <c r="B169" s="16" t="s">
        <v>232</v>
      </c>
      <c r="C169" s="16">
        <f>ABS(SUM(C145:C168))</f>
        <v>1054.4764318807233</v>
      </c>
      <c r="D169" s="16">
        <f t="shared" ref="D169:AQ169" si="50">ABS(SUM(D145:D168))</f>
        <v>0</v>
      </c>
      <c r="E169" s="16">
        <f t="shared" si="50"/>
        <v>0</v>
      </c>
      <c r="F169" s="16">
        <f t="shared" si="50"/>
        <v>0</v>
      </c>
      <c r="G169" s="16">
        <f t="shared" si="50"/>
        <v>0</v>
      </c>
      <c r="H169" s="16">
        <f t="shared" si="50"/>
        <v>0</v>
      </c>
      <c r="I169" s="16">
        <f t="shared" si="50"/>
        <v>0</v>
      </c>
      <c r="J169" s="16" t="e">
        <f t="shared" si="50"/>
        <v>#REF!</v>
      </c>
      <c r="K169" s="16" t="e">
        <f t="shared" si="50"/>
        <v>#REF!</v>
      </c>
      <c r="L169" s="16" t="e">
        <f t="shared" si="50"/>
        <v>#REF!</v>
      </c>
      <c r="M169" s="16" t="e">
        <f t="shared" si="50"/>
        <v>#REF!</v>
      </c>
      <c r="N169" s="16" t="e">
        <f t="shared" si="50"/>
        <v>#REF!</v>
      </c>
      <c r="O169" s="16" t="e">
        <f t="shared" si="50"/>
        <v>#REF!</v>
      </c>
      <c r="P169" s="16" t="e">
        <f t="shared" si="50"/>
        <v>#REF!</v>
      </c>
      <c r="Q169" s="16" t="e">
        <f t="shared" si="50"/>
        <v>#REF!</v>
      </c>
      <c r="R169" s="16" t="e">
        <f t="shared" si="50"/>
        <v>#REF!</v>
      </c>
      <c r="S169" s="16" t="e">
        <f t="shared" si="50"/>
        <v>#REF!</v>
      </c>
      <c r="T169" s="16" t="e">
        <f t="shared" si="50"/>
        <v>#REF!</v>
      </c>
      <c r="U169" s="16" t="e">
        <f t="shared" si="50"/>
        <v>#REF!</v>
      </c>
      <c r="V169" s="16" t="e">
        <f t="shared" si="50"/>
        <v>#REF!</v>
      </c>
      <c r="W169" s="16" t="e">
        <f t="shared" si="50"/>
        <v>#REF!</v>
      </c>
      <c r="X169" s="16" t="e">
        <f t="shared" si="50"/>
        <v>#REF!</v>
      </c>
      <c r="Y169" s="16" t="e">
        <f t="shared" si="50"/>
        <v>#REF!</v>
      </c>
      <c r="Z169" s="16" t="e">
        <f t="shared" si="50"/>
        <v>#REF!</v>
      </c>
      <c r="AA169" s="16" t="e">
        <f t="shared" si="50"/>
        <v>#REF!</v>
      </c>
      <c r="AB169" s="16" t="e">
        <f t="shared" si="50"/>
        <v>#REF!</v>
      </c>
      <c r="AC169" s="16" t="e">
        <f t="shared" si="50"/>
        <v>#REF!</v>
      </c>
      <c r="AD169" s="16" t="e">
        <f t="shared" si="50"/>
        <v>#REF!</v>
      </c>
      <c r="AE169" s="16" t="e">
        <f t="shared" si="50"/>
        <v>#REF!</v>
      </c>
      <c r="AF169" s="16" t="e">
        <f t="shared" si="50"/>
        <v>#REF!</v>
      </c>
      <c r="AG169" s="16" t="e">
        <f t="shared" si="50"/>
        <v>#REF!</v>
      </c>
      <c r="AH169" s="16" t="e">
        <f t="shared" si="50"/>
        <v>#REF!</v>
      </c>
      <c r="AI169" s="16" t="e">
        <f t="shared" si="50"/>
        <v>#REF!</v>
      </c>
      <c r="AJ169" s="16" t="e">
        <f t="shared" si="50"/>
        <v>#REF!</v>
      </c>
      <c r="AK169" s="16" t="e">
        <f t="shared" si="50"/>
        <v>#REF!</v>
      </c>
      <c r="AL169" s="16" t="e">
        <f t="shared" si="50"/>
        <v>#REF!</v>
      </c>
      <c r="AM169" s="16" t="e">
        <f t="shared" si="50"/>
        <v>#REF!</v>
      </c>
      <c r="AN169" s="16" t="e">
        <f t="shared" si="50"/>
        <v>#REF!</v>
      </c>
      <c r="AO169" s="16" t="e">
        <f t="shared" si="50"/>
        <v>#REF!</v>
      </c>
      <c r="AP169" s="16" t="e">
        <f t="shared" si="50"/>
        <v>#REF!</v>
      </c>
      <c r="AQ169" s="16">
        <f t="shared" si="50"/>
        <v>0</v>
      </c>
    </row>
    <row r="170" spans="1:88">
      <c r="B170" s="16" t="s">
        <v>71</v>
      </c>
      <c r="C170" s="16">
        <v>1</v>
      </c>
      <c r="D170" s="16">
        <f>C170+1</f>
        <v>2</v>
      </c>
      <c r="E170" s="16">
        <f t="shared" ref="E170:AQ170" si="51">D170+1</f>
        <v>3</v>
      </c>
      <c r="F170" s="16">
        <f t="shared" si="51"/>
        <v>4</v>
      </c>
      <c r="G170" s="16">
        <f t="shared" si="51"/>
        <v>5</v>
      </c>
      <c r="H170" s="16">
        <f t="shared" si="51"/>
        <v>6</v>
      </c>
      <c r="I170" s="16">
        <f t="shared" si="51"/>
        <v>7</v>
      </c>
      <c r="J170" s="16">
        <f t="shared" si="51"/>
        <v>8</v>
      </c>
      <c r="K170" s="16">
        <f t="shared" si="51"/>
        <v>9</v>
      </c>
      <c r="L170" s="16">
        <f t="shared" si="51"/>
        <v>10</v>
      </c>
      <c r="M170" s="16">
        <f t="shared" si="51"/>
        <v>11</v>
      </c>
      <c r="N170" s="16">
        <f t="shared" si="51"/>
        <v>12</v>
      </c>
      <c r="O170" s="16">
        <f t="shared" si="51"/>
        <v>13</v>
      </c>
      <c r="P170" s="16">
        <f t="shared" si="51"/>
        <v>14</v>
      </c>
      <c r="Q170" s="16">
        <f t="shared" si="51"/>
        <v>15</v>
      </c>
      <c r="R170" s="16">
        <f t="shared" si="51"/>
        <v>16</v>
      </c>
      <c r="S170" s="16">
        <f t="shared" si="51"/>
        <v>17</v>
      </c>
      <c r="T170" s="16">
        <f t="shared" si="51"/>
        <v>18</v>
      </c>
      <c r="U170" s="16">
        <f t="shared" si="51"/>
        <v>19</v>
      </c>
      <c r="V170" s="16">
        <f t="shared" si="51"/>
        <v>20</v>
      </c>
      <c r="W170" s="16">
        <f t="shared" si="51"/>
        <v>21</v>
      </c>
      <c r="X170" s="16">
        <f t="shared" si="51"/>
        <v>22</v>
      </c>
      <c r="Y170" s="16">
        <f t="shared" si="51"/>
        <v>23</v>
      </c>
      <c r="Z170" s="16">
        <f t="shared" si="51"/>
        <v>24</v>
      </c>
      <c r="AA170" s="16">
        <f t="shared" si="51"/>
        <v>25</v>
      </c>
      <c r="AB170" s="16">
        <f t="shared" si="51"/>
        <v>26</v>
      </c>
      <c r="AC170" s="16">
        <f t="shared" si="51"/>
        <v>27</v>
      </c>
      <c r="AD170" s="16">
        <f t="shared" si="51"/>
        <v>28</v>
      </c>
      <c r="AE170" s="16">
        <f t="shared" si="51"/>
        <v>29</v>
      </c>
      <c r="AF170" s="16">
        <f t="shared" si="51"/>
        <v>30</v>
      </c>
      <c r="AG170" s="16">
        <f t="shared" si="51"/>
        <v>31</v>
      </c>
      <c r="AH170" s="16">
        <f t="shared" si="51"/>
        <v>32</v>
      </c>
      <c r="AI170" s="16">
        <f t="shared" si="51"/>
        <v>33</v>
      </c>
      <c r="AJ170" s="16">
        <f t="shared" si="51"/>
        <v>34</v>
      </c>
      <c r="AK170" s="16">
        <f t="shared" si="51"/>
        <v>35</v>
      </c>
      <c r="AL170" s="16">
        <f t="shared" si="51"/>
        <v>36</v>
      </c>
      <c r="AM170" s="16">
        <f t="shared" si="51"/>
        <v>37</v>
      </c>
      <c r="AN170" s="16">
        <f t="shared" si="51"/>
        <v>38</v>
      </c>
      <c r="AO170" s="16">
        <f t="shared" si="51"/>
        <v>39</v>
      </c>
      <c r="AP170" s="16">
        <f t="shared" si="51"/>
        <v>40</v>
      </c>
      <c r="AQ170" s="16">
        <f t="shared" si="51"/>
        <v>41</v>
      </c>
    </row>
    <row r="171" spans="1:88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</row>
    <row r="172" spans="1:88">
      <c r="A172" t="s">
        <v>233</v>
      </c>
      <c r="B172">
        <f>SUMIFS(C170:AQ170,C169:AQ169,"&gt;0")</f>
        <v>1</v>
      </c>
    </row>
    <row r="173" spans="1:88" ht="23">
      <c r="B173" s="139" t="s">
        <v>234</v>
      </c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</row>
    <row r="174" spans="1:88">
      <c r="B174" t="s">
        <v>229</v>
      </c>
      <c r="C174" s="10" t="s">
        <v>104</v>
      </c>
      <c r="D174" s="10" t="s">
        <v>105</v>
      </c>
      <c r="E174" s="10" t="s">
        <v>106</v>
      </c>
      <c r="F174" s="10" t="s">
        <v>107</v>
      </c>
      <c r="G174" s="10" t="s">
        <v>108</v>
      </c>
      <c r="H174" s="10" t="s">
        <v>109</v>
      </c>
      <c r="I174" s="10" t="s">
        <v>110</v>
      </c>
      <c r="J174" s="10" t="s">
        <v>111</v>
      </c>
      <c r="K174" s="10" t="s">
        <v>112</v>
      </c>
      <c r="L174" s="10" t="s">
        <v>113</v>
      </c>
      <c r="M174" s="10" t="s">
        <v>114</v>
      </c>
      <c r="N174" s="10" t="s">
        <v>115</v>
      </c>
      <c r="O174" s="10" t="s">
        <v>116</v>
      </c>
      <c r="P174" s="10" t="s">
        <v>117</v>
      </c>
      <c r="Q174" s="10" t="s">
        <v>118</v>
      </c>
      <c r="R174" s="10" t="s">
        <v>119</v>
      </c>
      <c r="S174" s="10" t="s">
        <v>120</v>
      </c>
      <c r="T174" s="10" t="s">
        <v>121</v>
      </c>
      <c r="U174" s="10" t="s">
        <v>122</v>
      </c>
      <c r="V174" s="10" t="s">
        <v>123</v>
      </c>
      <c r="W174" s="12" t="s">
        <v>124</v>
      </c>
      <c r="X174" s="10" t="s">
        <v>125</v>
      </c>
      <c r="Y174" s="10" t="s">
        <v>126</v>
      </c>
      <c r="Z174" s="10" t="s">
        <v>127</v>
      </c>
      <c r="AA174" s="10" t="s">
        <v>128</v>
      </c>
      <c r="AB174" s="10" t="s">
        <v>129</v>
      </c>
      <c r="AC174" s="10" t="s">
        <v>130</v>
      </c>
      <c r="AD174" s="10" t="s">
        <v>131</v>
      </c>
      <c r="AE174" s="10" t="s">
        <v>132</v>
      </c>
      <c r="AF174" s="10" t="s">
        <v>133</v>
      </c>
      <c r="AG174" s="10" t="s">
        <v>134</v>
      </c>
      <c r="AH174" s="10" t="s">
        <v>135</v>
      </c>
      <c r="AI174" s="10" t="s">
        <v>136</v>
      </c>
      <c r="AJ174" s="10" t="s">
        <v>137</v>
      </c>
      <c r="AK174" s="10" t="s">
        <v>138</v>
      </c>
      <c r="AL174" s="10" t="s">
        <v>139</v>
      </c>
      <c r="AM174" s="10" t="s">
        <v>140</v>
      </c>
      <c r="AN174" s="10" t="s">
        <v>141</v>
      </c>
      <c r="AO174" s="10" t="s">
        <v>142</v>
      </c>
      <c r="AP174" s="10" t="s">
        <v>143</v>
      </c>
      <c r="AQ174" s="10" t="s">
        <v>144</v>
      </c>
      <c r="AR174" s="10" t="s">
        <v>235</v>
      </c>
      <c r="AT174" s="10" t="s">
        <v>104</v>
      </c>
      <c r="AU174" s="10" t="s">
        <v>105</v>
      </c>
      <c r="AV174" s="10" t="s">
        <v>106</v>
      </c>
      <c r="AW174" s="10" t="s">
        <v>107</v>
      </c>
      <c r="AX174" s="10" t="s">
        <v>108</v>
      </c>
      <c r="AY174" s="10" t="s">
        <v>109</v>
      </c>
      <c r="AZ174" s="10" t="s">
        <v>110</v>
      </c>
      <c r="BA174" s="10" t="s">
        <v>111</v>
      </c>
      <c r="BB174" s="10" t="s">
        <v>112</v>
      </c>
      <c r="BC174" s="10" t="s">
        <v>113</v>
      </c>
      <c r="BD174" s="10" t="s">
        <v>114</v>
      </c>
      <c r="BE174" s="10" t="s">
        <v>115</v>
      </c>
      <c r="BF174" s="10" t="s">
        <v>116</v>
      </c>
      <c r="BG174" s="10" t="s">
        <v>117</v>
      </c>
      <c r="BH174" s="10" t="s">
        <v>118</v>
      </c>
      <c r="BI174" s="10" t="s">
        <v>119</v>
      </c>
      <c r="BJ174" s="10" t="s">
        <v>120</v>
      </c>
      <c r="BK174" s="10" t="s">
        <v>121</v>
      </c>
      <c r="BL174" s="10" t="s">
        <v>122</v>
      </c>
      <c r="BM174" s="10" t="s">
        <v>123</v>
      </c>
      <c r="BN174" s="12" t="s">
        <v>124</v>
      </c>
      <c r="BO174" s="10" t="s">
        <v>125</v>
      </c>
      <c r="BP174" s="10" t="s">
        <v>126</v>
      </c>
      <c r="BQ174" s="10" t="s">
        <v>127</v>
      </c>
      <c r="BR174" s="10" t="s">
        <v>128</v>
      </c>
      <c r="BS174" s="10" t="s">
        <v>129</v>
      </c>
      <c r="BT174" s="10" t="s">
        <v>130</v>
      </c>
      <c r="BU174" s="10" t="s">
        <v>131</v>
      </c>
      <c r="BV174" s="10" t="s">
        <v>132</v>
      </c>
      <c r="BW174" s="10" t="s">
        <v>133</v>
      </c>
      <c r="BX174" s="10" t="s">
        <v>134</v>
      </c>
      <c r="BY174" s="10" t="s">
        <v>135</v>
      </c>
      <c r="BZ174" s="10" t="s">
        <v>136</v>
      </c>
      <c r="CA174" s="10" t="s">
        <v>137</v>
      </c>
      <c r="CB174" s="10" t="s">
        <v>138</v>
      </c>
      <c r="CC174" s="10" t="s">
        <v>139</v>
      </c>
      <c r="CD174" s="10" t="s">
        <v>140</v>
      </c>
      <c r="CE174" s="10" t="s">
        <v>141</v>
      </c>
      <c r="CF174" s="10" t="s">
        <v>142</v>
      </c>
      <c r="CG174" s="10" t="s">
        <v>143</v>
      </c>
      <c r="CH174" s="10" t="s">
        <v>144</v>
      </c>
      <c r="CI174" s="10" t="s">
        <v>236</v>
      </c>
      <c r="CJ174" s="10" t="s">
        <v>237</v>
      </c>
    </row>
    <row r="175" spans="1:88">
      <c r="B175" s="42">
        <v>0</v>
      </c>
      <c r="C175" s="4">
        <f>MIN(C117+C$115,0)</f>
        <v>0</v>
      </c>
      <c r="D175" s="4">
        <f t="shared" ref="D175:AQ175" si="52">MIN(D117+D$115,0)</f>
        <v>0</v>
      </c>
      <c r="E175" s="4">
        <f t="shared" si="52"/>
        <v>0</v>
      </c>
      <c r="F175" s="4">
        <f t="shared" si="52"/>
        <v>0</v>
      </c>
      <c r="G175" s="4">
        <f t="shared" si="52"/>
        <v>0</v>
      </c>
      <c r="H175" s="4">
        <f t="shared" si="52"/>
        <v>0</v>
      </c>
      <c r="AQ175">
        <f t="shared" si="52"/>
        <v>0</v>
      </c>
      <c r="AR175">
        <f>MIN(C175:AQ175)</f>
        <v>0</v>
      </c>
      <c r="AT175">
        <f>IF(C175&gt;0,C$200,0)</f>
        <v>0</v>
      </c>
      <c r="AU175">
        <f t="shared" ref="AU175:CH175" si="53">IF(D175&gt;0,D$200,0)</f>
        <v>0</v>
      </c>
      <c r="AV175">
        <f t="shared" si="53"/>
        <v>0</v>
      </c>
      <c r="AW175">
        <f t="shared" si="53"/>
        <v>0</v>
      </c>
      <c r="AX175">
        <f t="shared" si="53"/>
        <v>0</v>
      </c>
      <c r="AY175">
        <f t="shared" si="53"/>
        <v>0</v>
      </c>
      <c r="AZ175">
        <f t="shared" si="53"/>
        <v>0</v>
      </c>
      <c r="BA175">
        <f t="shared" si="53"/>
        <v>0</v>
      </c>
      <c r="BB175">
        <f t="shared" si="53"/>
        <v>0</v>
      </c>
      <c r="BC175">
        <f t="shared" si="53"/>
        <v>0</v>
      </c>
      <c r="BD175">
        <f t="shared" si="53"/>
        <v>0</v>
      </c>
      <c r="BE175">
        <f t="shared" si="53"/>
        <v>0</v>
      </c>
      <c r="BF175">
        <f t="shared" si="53"/>
        <v>0</v>
      </c>
      <c r="BG175">
        <f t="shared" si="53"/>
        <v>0</v>
      </c>
      <c r="BH175">
        <f t="shared" si="53"/>
        <v>0</v>
      </c>
      <c r="BI175">
        <f t="shared" si="53"/>
        <v>0</v>
      </c>
      <c r="BJ175">
        <f t="shared" si="53"/>
        <v>0</v>
      </c>
      <c r="BK175">
        <f t="shared" si="53"/>
        <v>0</v>
      </c>
      <c r="BL175">
        <f t="shared" si="53"/>
        <v>0</v>
      </c>
      <c r="BM175">
        <f t="shared" si="53"/>
        <v>0</v>
      </c>
      <c r="BN175">
        <f t="shared" si="53"/>
        <v>0</v>
      </c>
      <c r="BO175">
        <f t="shared" si="53"/>
        <v>0</v>
      </c>
      <c r="BP175">
        <f t="shared" si="53"/>
        <v>0</v>
      </c>
      <c r="BQ175">
        <f t="shared" si="53"/>
        <v>0</v>
      </c>
      <c r="BR175">
        <f t="shared" si="53"/>
        <v>0</v>
      </c>
      <c r="BS175">
        <f t="shared" si="53"/>
        <v>0</v>
      </c>
      <c r="BT175">
        <f t="shared" si="53"/>
        <v>0</v>
      </c>
      <c r="BU175">
        <f t="shared" si="53"/>
        <v>0</v>
      </c>
      <c r="BV175">
        <f t="shared" si="53"/>
        <v>0</v>
      </c>
      <c r="BW175">
        <f t="shared" si="53"/>
        <v>0</v>
      </c>
      <c r="BX175">
        <f t="shared" si="53"/>
        <v>0</v>
      </c>
      <c r="BY175">
        <f t="shared" si="53"/>
        <v>0</v>
      </c>
      <c r="BZ175">
        <f t="shared" si="53"/>
        <v>0</v>
      </c>
      <c r="CA175">
        <f t="shared" si="53"/>
        <v>0</v>
      </c>
      <c r="CB175">
        <f t="shared" si="53"/>
        <v>0</v>
      </c>
      <c r="CC175">
        <f t="shared" si="53"/>
        <v>0</v>
      </c>
      <c r="CD175">
        <f t="shared" si="53"/>
        <v>0</v>
      </c>
      <c r="CE175">
        <f t="shared" si="53"/>
        <v>0</v>
      </c>
      <c r="CF175">
        <f t="shared" si="53"/>
        <v>0</v>
      </c>
      <c r="CG175">
        <f t="shared" si="53"/>
        <v>0</v>
      </c>
      <c r="CH175">
        <f t="shared" si="53"/>
        <v>0</v>
      </c>
      <c r="CI175">
        <f>SUM(AT175:CH175)</f>
        <v>0</v>
      </c>
      <c r="CJ175" t="e">
        <f>CI175+CI145</f>
        <v>#REF!</v>
      </c>
    </row>
    <row r="176" spans="1:88">
      <c r="B176" s="42">
        <v>1</v>
      </c>
      <c r="C176" s="4">
        <f t="shared" ref="C176:AQ176" si="54">MIN(C118+C$115,0)</f>
        <v>0</v>
      </c>
      <c r="D176" s="4">
        <f t="shared" si="54"/>
        <v>0</v>
      </c>
      <c r="E176" s="4">
        <f t="shared" si="54"/>
        <v>0</v>
      </c>
      <c r="F176" s="4">
        <f t="shared" si="54"/>
        <v>0</v>
      </c>
      <c r="G176" s="4">
        <f t="shared" si="54"/>
        <v>0</v>
      </c>
      <c r="H176" s="4">
        <f t="shared" si="54"/>
        <v>0</v>
      </c>
      <c r="AQ176">
        <f t="shared" si="54"/>
        <v>0</v>
      </c>
      <c r="AR176">
        <f t="shared" ref="AR176:AR197" si="55">MIN(C176:AQ176)</f>
        <v>0</v>
      </c>
      <c r="AT176">
        <f t="shared" ref="AT176:AT198" si="56">IF(C176&gt;0,C$200,0)</f>
        <v>0</v>
      </c>
      <c r="AU176">
        <f t="shared" ref="AU176:AU198" si="57">IF(D176&gt;0,D$200,0)</f>
        <v>0</v>
      </c>
      <c r="AV176">
        <f t="shared" ref="AV176:AV198" si="58">IF(E176&gt;0,E$200,0)</f>
        <v>0</v>
      </c>
      <c r="AW176">
        <f t="shared" ref="AW176:AW198" si="59">IF(F176&gt;0,F$200,0)</f>
        <v>0</v>
      </c>
      <c r="AX176">
        <f t="shared" ref="AX176:AX198" si="60">IF(G176&gt;0,G$200,0)</f>
        <v>0</v>
      </c>
      <c r="AY176">
        <f t="shared" ref="AY176:AY198" si="61">IF(H176&gt;0,H$200,0)</f>
        <v>0</v>
      </c>
      <c r="AZ176">
        <f t="shared" ref="AZ176:AZ198" si="62">IF(I176&gt;0,I$200,0)</f>
        <v>0</v>
      </c>
      <c r="BA176">
        <f t="shared" ref="BA176:BA198" si="63">IF(J176&gt;0,J$200,0)</f>
        <v>0</v>
      </c>
      <c r="BB176">
        <f t="shared" ref="BB176:BB198" si="64">IF(K176&gt;0,K$200,0)</f>
        <v>0</v>
      </c>
      <c r="BC176">
        <f t="shared" ref="BC176:BC198" si="65">IF(L176&gt;0,L$200,0)</f>
        <v>0</v>
      </c>
      <c r="BD176">
        <f t="shared" ref="BD176:BD198" si="66">IF(M176&gt;0,M$200,0)</f>
        <v>0</v>
      </c>
      <c r="BE176">
        <f t="shared" ref="BE176:BE198" si="67">IF(N176&gt;0,N$200,0)</f>
        <v>0</v>
      </c>
      <c r="BF176">
        <f t="shared" ref="BF176:BF198" si="68">IF(O176&gt;0,O$200,0)</f>
        <v>0</v>
      </c>
      <c r="BG176">
        <f t="shared" ref="BG176:BG198" si="69">IF(P176&gt;0,P$200,0)</f>
        <v>0</v>
      </c>
      <c r="BH176">
        <f t="shared" ref="BH176:BH198" si="70">IF(Q176&gt;0,Q$200,0)</f>
        <v>0</v>
      </c>
      <c r="BI176">
        <f t="shared" ref="BI176:BI198" si="71">IF(R176&gt;0,R$200,0)</f>
        <v>0</v>
      </c>
      <c r="BJ176">
        <f t="shared" ref="BJ176:BJ198" si="72">IF(S176&gt;0,S$200,0)</f>
        <v>0</v>
      </c>
      <c r="BK176">
        <f t="shared" ref="BK176:BK198" si="73">IF(T176&gt;0,T$200,0)</f>
        <v>0</v>
      </c>
      <c r="BL176">
        <f t="shared" ref="BL176:BL198" si="74">IF(U176&gt;0,U$200,0)</f>
        <v>0</v>
      </c>
      <c r="BM176">
        <f t="shared" ref="BM176:BM198" si="75">IF(V176&gt;0,V$200,0)</f>
        <v>0</v>
      </c>
      <c r="BN176">
        <f t="shared" ref="BN176:BN198" si="76">IF(W176&gt;0,W$200,0)</f>
        <v>0</v>
      </c>
      <c r="BO176">
        <f t="shared" ref="BO176:BO198" si="77">IF(X176&gt;0,X$200,0)</f>
        <v>0</v>
      </c>
      <c r="BP176">
        <f t="shared" ref="BP176:BP198" si="78">IF(Y176&gt;0,Y$200,0)</f>
        <v>0</v>
      </c>
      <c r="BQ176">
        <f t="shared" ref="BQ176:BQ198" si="79">IF(Z176&gt;0,Z$200,0)</f>
        <v>0</v>
      </c>
      <c r="BR176">
        <f t="shared" ref="BR176:BR198" si="80">IF(AA176&gt;0,AA$200,0)</f>
        <v>0</v>
      </c>
      <c r="BS176">
        <f t="shared" ref="BS176:BS198" si="81">IF(AB176&gt;0,AB$200,0)</f>
        <v>0</v>
      </c>
      <c r="BT176">
        <f t="shared" ref="BT176:BT198" si="82">IF(AC176&gt;0,AC$200,0)</f>
        <v>0</v>
      </c>
      <c r="BU176">
        <f t="shared" ref="BU176:BU198" si="83">IF(AD176&gt;0,AD$200,0)</f>
        <v>0</v>
      </c>
      <c r="BV176">
        <f t="shared" ref="BV176:BV198" si="84">IF(AE176&gt;0,AE$200,0)</f>
        <v>0</v>
      </c>
      <c r="BW176">
        <f t="shared" ref="BW176:BW198" si="85">IF(AF176&gt;0,AF$200,0)</f>
        <v>0</v>
      </c>
      <c r="BX176">
        <f t="shared" ref="BX176:BX198" si="86">IF(AG176&gt;0,AG$200,0)</f>
        <v>0</v>
      </c>
      <c r="BY176">
        <f t="shared" ref="BY176:BY198" si="87">IF(AH176&gt;0,AH$200,0)</f>
        <v>0</v>
      </c>
      <c r="BZ176">
        <f t="shared" ref="BZ176:BZ198" si="88">IF(AI176&gt;0,AI$200,0)</f>
        <v>0</v>
      </c>
      <c r="CA176">
        <f t="shared" ref="CA176:CA198" si="89">IF(AJ176&gt;0,AJ$200,0)</f>
        <v>0</v>
      </c>
      <c r="CB176">
        <f t="shared" ref="CB176:CB198" si="90">IF(AK176&gt;0,AK$200,0)</f>
        <v>0</v>
      </c>
      <c r="CC176">
        <f t="shared" ref="CC176:CC198" si="91">IF(AL176&gt;0,AL$200,0)</f>
        <v>0</v>
      </c>
      <c r="CD176">
        <f t="shared" ref="CD176:CD198" si="92">IF(AM176&gt;0,AM$200,0)</f>
        <v>0</v>
      </c>
      <c r="CE176">
        <f t="shared" ref="CE176:CE198" si="93">IF(AN176&gt;0,AN$200,0)</f>
        <v>0</v>
      </c>
      <c r="CF176">
        <f t="shared" ref="CF176:CF198" si="94">IF(AO176&gt;0,AO$200,0)</f>
        <v>0</v>
      </c>
      <c r="CG176">
        <f t="shared" ref="CG176:CG198" si="95">IF(AP176&gt;0,AP$200,0)</f>
        <v>0</v>
      </c>
      <c r="CH176">
        <f t="shared" ref="CH176:CH198" si="96">IF(AQ176&gt;0,AQ$200,0)</f>
        <v>0</v>
      </c>
      <c r="CI176">
        <f t="shared" ref="CI176:CI198" si="97">SUM(AT176:CH176)</f>
        <v>0</v>
      </c>
      <c r="CJ176" t="e">
        <f t="shared" ref="CJ176:CJ198" si="98">CI176+CI146</f>
        <v>#REF!</v>
      </c>
    </row>
    <row r="177" spans="2:88">
      <c r="B177" s="42">
        <v>2</v>
      </c>
      <c r="C177" s="4">
        <f t="shared" ref="C177:AQ177" si="99">MIN(C119+C$115,0)</f>
        <v>0</v>
      </c>
      <c r="D177" s="4">
        <f t="shared" si="99"/>
        <v>0</v>
      </c>
      <c r="E177" s="4">
        <f t="shared" si="99"/>
        <v>0</v>
      </c>
      <c r="F177" s="4">
        <f t="shared" si="99"/>
        <v>0</v>
      </c>
      <c r="G177" s="4">
        <f t="shared" si="99"/>
        <v>0</v>
      </c>
      <c r="H177" s="4">
        <f t="shared" si="99"/>
        <v>0</v>
      </c>
      <c r="AQ177">
        <f t="shared" si="99"/>
        <v>0</v>
      </c>
      <c r="AR177">
        <f t="shared" si="55"/>
        <v>0</v>
      </c>
      <c r="AT177">
        <f t="shared" si="56"/>
        <v>0</v>
      </c>
      <c r="AU177">
        <f t="shared" si="57"/>
        <v>0</v>
      </c>
      <c r="AV177">
        <f t="shared" si="58"/>
        <v>0</v>
      </c>
      <c r="AW177">
        <f t="shared" si="59"/>
        <v>0</v>
      </c>
      <c r="AX177">
        <f t="shared" si="60"/>
        <v>0</v>
      </c>
      <c r="AY177">
        <f t="shared" si="61"/>
        <v>0</v>
      </c>
      <c r="AZ177">
        <f t="shared" si="62"/>
        <v>0</v>
      </c>
      <c r="BA177">
        <f t="shared" si="63"/>
        <v>0</v>
      </c>
      <c r="BB177">
        <f t="shared" si="64"/>
        <v>0</v>
      </c>
      <c r="BC177">
        <f t="shared" si="65"/>
        <v>0</v>
      </c>
      <c r="BD177">
        <f t="shared" si="66"/>
        <v>0</v>
      </c>
      <c r="BE177">
        <f t="shared" si="67"/>
        <v>0</v>
      </c>
      <c r="BF177">
        <f t="shared" si="68"/>
        <v>0</v>
      </c>
      <c r="BG177">
        <f t="shared" si="69"/>
        <v>0</v>
      </c>
      <c r="BH177">
        <f t="shared" si="70"/>
        <v>0</v>
      </c>
      <c r="BI177">
        <f t="shared" si="71"/>
        <v>0</v>
      </c>
      <c r="BJ177">
        <f t="shared" si="72"/>
        <v>0</v>
      </c>
      <c r="BK177">
        <f t="shared" si="73"/>
        <v>0</v>
      </c>
      <c r="BL177">
        <f t="shared" si="74"/>
        <v>0</v>
      </c>
      <c r="BM177">
        <f t="shared" si="75"/>
        <v>0</v>
      </c>
      <c r="BN177">
        <f t="shared" si="76"/>
        <v>0</v>
      </c>
      <c r="BO177">
        <f t="shared" si="77"/>
        <v>0</v>
      </c>
      <c r="BP177">
        <f t="shared" si="78"/>
        <v>0</v>
      </c>
      <c r="BQ177">
        <f t="shared" si="79"/>
        <v>0</v>
      </c>
      <c r="BR177">
        <f t="shared" si="80"/>
        <v>0</v>
      </c>
      <c r="BS177">
        <f t="shared" si="81"/>
        <v>0</v>
      </c>
      <c r="BT177">
        <f t="shared" si="82"/>
        <v>0</v>
      </c>
      <c r="BU177">
        <f t="shared" si="83"/>
        <v>0</v>
      </c>
      <c r="BV177">
        <f t="shared" si="84"/>
        <v>0</v>
      </c>
      <c r="BW177">
        <f t="shared" si="85"/>
        <v>0</v>
      </c>
      <c r="BX177">
        <f t="shared" si="86"/>
        <v>0</v>
      </c>
      <c r="BY177">
        <f t="shared" si="87"/>
        <v>0</v>
      </c>
      <c r="BZ177">
        <f t="shared" si="88"/>
        <v>0</v>
      </c>
      <c r="CA177">
        <f t="shared" si="89"/>
        <v>0</v>
      </c>
      <c r="CB177">
        <f t="shared" si="90"/>
        <v>0</v>
      </c>
      <c r="CC177">
        <f t="shared" si="91"/>
        <v>0</v>
      </c>
      <c r="CD177">
        <f t="shared" si="92"/>
        <v>0</v>
      </c>
      <c r="CE177">
        <f t="shared" si="93"/>
        <v>0</v>
      </c>
      <c r="CF177">
        <f t="shared" si="94"/>
        <v>0</v>
      </c>
      <c r="CG177">
        <f t="shared" si="95"/>
        <v>0</v>
      </c>
      <c r="CH177">
        <f t="shared" si="96"/>
        <v>0</v>
      </c>
      <c r="CI177">
        <f t="shared" si="97"/>
        <v>0</v>
      </c>
      <c r="CJ177" t="e">
        <f t="shared" si="98"/>
        <v>#REF!</v>
      </c>
    </row>
    <row r="178" spans="2:88">
      <c r="B178" s="42">
        <v>3</v>
      </c>
      <c r="C178" s="4">
        <f t="shared" ref="C178:AQ178" si="100">MIN(C120+C$115,0)</f>
        <v>0</v>
      </c>
      <c r="D178" s="4">
        <f t="shared" si="100"/>
        <v>0</v>
      </c>
      <c r="E178" s="4">
        <f t="shared" si="100"/>
        <v>0</v>
      </c>
      <c r="F178" s="4">
        <f t="shared" si="100"/>
        <v>0</v>
      </c>
      <c r="G178" s="4">
        <f t="shared" si="100"/>
        <v>0</v>
      </c>
      <c r="H178" s="4">
        <f t="shared" si="100"/>
        <v>0</v>
      </c>
      <c r="AQ178">
        <f t="shared" si="100"/>
        <v>0</v>
      </c>
      <c r="AR178">
        <f t="shared" si="55"/>
        <v>0</v>
      </c>
      <c r="AT178">
        <f t="shared" si="56"/>
        <v>0</v>
      </c>
      <c r="AU178">
        <f t="shared" si="57"/>
        <v>0</v>
      </c>
      <c r="AV178">
        <f t="shared" si="58"/>
        <v>0</v>
      </c>
      <c r="AW178">
        <f t="shared" si="59"/>
        <v>0</v>
      </c>
      <c r="AX178">
        <f t="shared" si="60"/>
        <v>0</v>
      </c>
      <c r="AY178">
        <f t="shared" si="61"/>
        <v>0</v>
      </c>
      <c r="AZ178">
        <f t="shared" si="62"/>
        <v>0</v>
      </c>
      <c r="BA178">
        <f t="shared" si="63"/>
        <v>0</v>
      </c>
      <c r="BB178">
        <f t="shared" si="64"/>
        <v>0</v>
      </c>
      <c r="BC178">
        <f t="shared" si="65"/>
        <v>0</v>
      </c>
      <c r="BD178">
        <f t="shared" si="66"/>
        <v>0</v>
      </c>
      <c r="BE178">
        <f t="shared" si="67"/>
        <v>0</v>
      </c>
      <c r="BF178">
        <f t="shared" si="68"/>
        <v>0</v>
      </c>
      <c r="BG178">
        <f t="shared" si="69"/>
        <v>0</v>
      </c>
      <c r="BH178">
        <f t="shared" si="70"/>
        <v>0</v>
      </c>
      <c r="BI178">
        <f t="shared" si="71"/>
        <v>0</v>
      </c>
      <c r="BJ178">
        <f t="shared" si="72"/>
        <v>0</v>
      </c>
      <c r="BK178">
        <f t="shared" si="73"/>
        <v>0</v>
      </c>
      <c r="BL178">
        <f t="shared" si="74"/>
        <v>0</v>
      </c>
      <c r="BM178">
        <f t="shared" si="75"/>
        <v>0</v>
      </c>
      <c r="BN178">
        <f t="shared" si="76"/>
        <v>0</v>
      </c>
      <c r="BO178">
        <f t="shared" si="77"/>
        <v>0</v>
      </c>
      <c r="BP178">
        <f t="shared" si="78"/>
        <v>0</v>
      </c>
      <c r="BQ178">
        <f t="shared" si="79"/>
        <v>0</v>
      </c>
      <c r="BR178">
        <f t="shared" si="80"/>
        <v>0</v>
      </c>
      <c r="BS178">
        <f t="shared" si="81"/>
        <v>0</v>
      </c>
      <c r="BT178">
        <f t="shared" si="82"/>
        <v>0</v>
      </c>
      <c r="BU178">
        <f t="shared" si="83"/>
        <v>0</v>
      </c>
      <c r="BV178">
        <f t="shared" si="84"/>
        <v>0</v>
      </c>
      <c r="BW178">
        <f t="shared" si="85"/>
        <v>0</v>
      </c>
      <c r="BX178">
        <f t="shared" si="86"/>
        <v>0</v>
      </c>
      <c r="BY178">
        <f t="shared" si="87"/>
        <v>0</v>
      </c>
      <c r="BZ178">
        <f t="shared" si="88"/>
        <v>0</v>
      </c>
      <c r="CA178">
        <f t="shared" si="89"/>
        <v>0</v>
      </c>
      <c r="CB178">
        <f t="shared" si="90"/>
        <v>0</v>
      </c>
      <c r="CC178">
        <f t="shared" si="91"/>
        <v>0</v>
      </c>
      <c r="CD178">
        <f t="shared" si="92"/>
        <v>0</v>
      </c>
      <c r="CE178">
        <f t="shared" si="93"/>
        <v>0</v>
      </c>
      <c r="CF178">
        <f t="shared" si="94"/>
        <v>0</v>
      </c>
      <c r="CG178">
        <f t="shared" si="95"/>
        <v>0</v>
      </c>
      <c r="CH178">
        <f t="shared" si="96"/>
        <v>0</v>
      </c>
      <c r="CI178">
        <f t="shared" si="97"/>
        <v>0</v>
      </c>
      <c r="CJ178" t="e">
        <f t="shared" si="98"/>
        <v>#REF!</v>
      </c>
    </row>
    <row r="179" spans="2:88">
      <c r="B179" s="42">
        <v>4</v>
      </c>
      <c r="C179" s="4">
        <f t="shared" ref="C179:AQ179" si="101">MIN(C121+C$115,0)</f>
        <v>0</v>
      </c>
      <c r="D179" s="4">
        <f t="shared" si="101"/>
        <v>0</v>
      </c>
      <c r="E179" s="4">
        <f t="shared" si="101"/>
        <v>0</v>
      </c>
      <c r="F179" s="4">
        <f t="shared" si="101"/>
        <v>0</v>
      </c>
      <c r="G179" s="4">
        <f t="shared" si="101"/>
        <v>0</v>
      </c>
      <c r="H179" s="4">
        <f t="shared" si="101"/>
        <v>0</v>
      </c>
      <c r="AQ179">
        <f t="shared" si="101"/>
        <v>0</v>
      </c>
      <c r="AR179">
        <f t="shared" si="55"/>
        <v>0</v>
      </c>
      <c r="AT179">
        <f t="shared" si="56"/>
        <v>0</v>
      </c>
      <c r="AU179">
        <f t="shared" si="57"/>
        <v>0</v>
      </c>
      <c r="AV179">
        <f t="shared" si="58"/>
        <v>0</v>
      </c>
      <c r="AW179">
        <f t="shared" si="59"/>
        <v>0</v>
      </c>
      <c r="AX179">
        <f t="shared" si="60"/>
        <v>0</v>
      </c>
      <c r="AY179">
        <f t="shared" si="61"/>
        <v>0</v>
      </c>
      <c r="AZ179">
        <f t="shared" si="62"/>
        <v>0</v>
      </c>
      <c r="BA179">
        <f t="shared" si="63"/>
        <v>0</v>
      </c>
      <c r="BB179">
        <f t="shared" si="64"/>
        <v>0</v>
      </c>
      <c r="BC179">
        <f t="shared" si="65"/>
        <v>0</v>
      </c>
      <c r="BD179">
        <f t="shared" si="66"/>
        <v>0</v>
      </c>
      <c r="BE179">
        <f t="shared" si="67"/>
        <v>0</v>
      </c>
      <c r="BF179">
        <f t="shared" si="68"/>
        <v>0</v>
      </c>
      <c r="BG179">
        <f t="shared" si="69"/>
        <v>0</v>
      </c>
      <c r="BH179">
        <f t="shared" si="70"/>
        <v>0</v>
      </c>
      <c r="BI179">
        <f t="shared" si="71"/>
        <v>0</v>
      </c>
      <c r="BJ179">
        <f t="shared" si="72"/>
        <v>0</v>
      </c>
      <c r="BK179">
        <f t="shared" si="73"/>
        <v>0</v>
      </c>
      <c r="BL179">
        <f t="shared" si="74"/>
        <v>0</v>
      </c>
      <c r="BM179">
        <f t="shared" si="75"/>
        <v>0</v>
      </c>
      <c r="BN179">
        <f t="shared" si="76"/>
        <v>0</v>
      </c>
      <c r="BO179">
        <f t="shared" si="77"/>
        <v>0</v>
      </c>
      <c r="BP179">
        <f t="shared" si="78"/>
        <v>0</v>
      </c>
      <c r="BQ179">
        <f t="shared" si="79"/>
        <v>0</v>
      </c>
      <c r="BR179">
        <f t="shared" si="80"/>
        <v>0</v>
      </c>
      <c r="BS179">
        <f t="shared" si="81"/>
        <v>0</v>
      </c>
      <c r="BT179">
        <f t="shared" si="82"/>
        <v>0</v>
      </c>
      <c r="BU179">
        <f t="shared" si="83"/>
        <v>0</v>
      </c>
      <c r="BV179">
        <f t="shared" si="84"/>
        <v>0</v>
      </c>
      <c r="BW179">
        <f t="shared" si="85"/>
        <v>0</v>
      </c>
      <c r="BX179">
        <f t="shared" si="86"/>
        <v>0</v>
      </c>
      <c r="BY179">
        <f t="shared" si="87"/>
        <v>0</v>
      </c>
      <c r="BZ179">
        <f t="shared" si="88"/>
        <v>0</v>
      </c>
      <c r="CA179">
        <f t="shared" si="89"/>
        <v>0</v>
      </c>
      <c r="CB179">
        <f t="shared" si="90"/>
        <v>0</v>
      </c>
      <c r="CC179">
        <f t="shared" si="91"/>
        <v>0</v>
      </c>
      <c r="CD179">
        <f t="shared" si="92"/>
        <v>0</v>
      </c>
      <c r="CE179">
        <f t="shared" si="93"/>
        <v>0</v>
      </c>
      <c r="CF179">
        <f t="shared" si="94"/>
        <v>0</v>
      </c>
      <c r="CG179">
        <f t="shared" si="95"/>
        <v>0</v>
      </c>
      <c r="CH179">
        <f t="shared" si="96"/>
        <v>0</v>
      </c>
      <c r="CI179">
        <f t="shared" si="97"/>
        <v>0</v>
      </c>
      <c r="CJ179" t="e">
        <f t="shared" si="98"/>
        <v>#REF!</v>
      </c>
    </row>
    <row r="180" spans="2:88">
      <c r="B180" s="42">
        <v>5</v>
      </c>
      <c r="C180" s="4">
        <f t="shared" ref="C180:AQ180" si="102">MIN(C122+C$115,0)</f>
        <v>0</v>
      </c>
      <c r="D180" s="4">
        <f t="shared" si="102"/>
        <v>0</v>
      </c>
      <c r="E180" s="4">
        <f t="shared" si="102"/>
        <v>0</v>
      </c>
      <c r="F180" s="4">
        <f t="shared" si="102"/>
        <v>0</v>
      </c>
      <c r="G180" s="4">
        <f t="shared" si="102"/>
        <v>0</v>
      </c>
      <c r="H180" s="4">
        <f t="shared" si="102"/>
        <v>0</v>
      </c>
      <c r="AQ180">
        <f t="shared" si="102"/>
        <v>0</v>
      </c>
      <c r="AR180">
        <f t="shared" si="55"/>
        <v>0</v>
      </c>
      <c r="AT180">
        <f t="shared" si="56"/>
        <v>0</v>
      </c>
      <c r="AU180">
        <f t="shared" si="57"/>
        <v>0</v>
      </c>
      <c r="AV180">
        <f t="shared" si="58"/>
        <v>0</v>
      </c>
      <c r="AW180">
        <f t="shared" si="59"/>
        <v>0</v>
      </c>
      <c r="AX180">
        <f t="shared" si="60"/>
        <v>0</v>
      </c>
      <c r="AY180">
        <f t="shared" si="61"/>
        <v>0</v>
      </c>
      <c r="AZ180">
        <f t="shared" si="62"/>
        <v>0</v>
      </c>
      <c r="BA180">
        <f t="shared" si="63"/>
        <v>0</v>
      </c>
      <c r="BB180">
        <f t="shared" si="64"/>
        <v>0</v>
      </c>
      <c r="BC180">
        <f t="shared" si="65"/>
        <v>0</v>
      </c>
      <c r="BD180">
        <f t="shared" si="66"/>
        <v>0</v>
      </c>
      <c r="BE180">
        <f t="shared" si="67"/>
        <v>0</v>
      </c>
      <c r="BF180">
        <f t="shared" si="68"/>
        <v>0</v>
      </c>
      <c r="BG180">
        <f t="shared" si="69"/>
        <v>0</v>
      </c>
      <c r="BH180">
        <f t="shared" si="70"/>
        <v>0</v>
      </c>
      <c r="BI180">
        <f t="shared" si="71"/>
        <v>0</v>
      </c>
      <c r="BJ180">
        <f t="shared" si="72"/>
        <v>0</v>
      </c>
      <c r="BK180">
        <f t="shared" si="73"/>
        <v>0</v>
      </c>
      <c r="BL180">
        <f t="shared" si="74"/>
        <v>0</v>
      </c>
      <c r="BM180">
        <f t="shared" si="75"/>
        <v>0</v>
      </c>
      <c r="BN180">
        <f t="shared" si="76"/>
        <v>0</v>
      </c>
      <c r="BO180">
        <f t="shared" si="77"/>
        <v>0</v>
      </c>
      <c r="BP180">
        <f t="shared" si="78"/>
        <v>0</v>
      </c>
      <c r="BQ180">
        <f t="shared" si="79"/>
        <v>0</v>
      </c>
      <c r="BR180">
        <f t="shared" si="80"/>
        <v>0</v>
      </c>
      <c r="BS180">
        <f t="shared" si="81"/>
        <v>0</v>
      </c>
      <c r="BT180">
        <f t="shared" si="82"/>
        <v>0</v>
      </c>
      <c r="BU180">
        <f t="shared" si="83"/>
        <v>0</v>
      </c>
      <c r="BV180">
        <f t="shared" si="84"/>
        <v>0</v>
      </c>
      <c r="BW180">
        <f t="shared" si="85"/>
        <v>0</v>
      </c>
      <c r="BX180">
        <f t="shared" si="86"/>
        <v>0</v>
      </c>
      <c r="BY180">
        <f t="shared" si="87"/>
        <v>0</v>
      </c>
      <c r="BZ180">
        <f t="shared" si="88"/>
        <v>0</v>
      </c>
      <c r="CA180">
        <f t="shared" si="89"/>
        <v>0</v>
      </c>
      <c r="CB180">
        <f t="shared" si="90"/>
        <v>0</v>
      </c>
      <c r="CC180">
        <f t="shared" si="91"/>
        <v>0</v>
      </c>
      <c r="CD180">
        <f t="shared" si="92"/>
        <v>0</v>
      </c>
      <c r="CE180">
        <f t="shared" si="93"/>
        <v>0</v>
      </c>
      <c r="CF180">
        <f t="shared" si="94"/>
        <v>0</v>
      </c>
      <c r="CG180">
        <f t="shared" si="95"/>
        <v>0</v>
      </c>
      <c r="CH180">
        <f t="shared" si="96"/>
        <v>0</v>
      </c>
      <c r="CI180">
        <f t="shared" si="97"/>
        <v>0</v>
      </c>
      <c r="CJ180" t="e">
        <f t="shared" si="98"/>
        <v>#REF!</v>
      </c>
    </row>
    <row r="181" spans="2:88">
      <c r="B181" s="42">
        <v>6</v>
      </c>
      <c r="C181" s="4">
        <f t="shared" ref="C181:AQ181" si="103">MIN(C123+C$115,0)</f>
        <v>0</v>
      </c>
      <c r="D181" s="4">
        <f t="shared" si="103"/>
        <v>0</v>
      </c>
      <c r="E181" s="4">
        <f t="shared" si="103"/>
        <v>0</v>
      </c>
      <c r="F181" s="4">
        <f t="shared" si="103"/>
        <v>0</v>
      </c>
      <c r="G181" s="4">
        <f t="shared" si="103"/>
        <v>0</v>
      </c>
      <c r="H181" s="4">
        <f t="shared" si="103"/>
        <v>0</v>
      </c>
      <c r="AQ181">
        <f t="shared" si="103"/>
        <v>0</v>
      </c>
      <c r="AR181">
        <f t="shared" si="55"/>
        <v>0</v>
      </c>
      <c r="AT181">
        <f t="shared" si="56"/>
        <v>0</v>
      </c>
      <c r="AU181">
        <f t="shared" si="57"/>
        <v>0</v>
      </c>
      <c r="AV181">
        <f t="shared" si="58"/>
        <v>0</v>
      </c>
      <c r="AW181">
        <f t="shared" si="59"/>
        <v>0</v>
      </c>
      <c r="AX181">
        <f t="shared" si="60"/>
        <v>0</v>
      </c>
      <c r="AY181">
        <f t="shared" si="61"/>
        <v>0</v>
      </c>
      <c r="AZ181">
        <f t="shared" si="62"/>
        <v>0</v>
      </c>
      <c r="BA181">
        <f t="shared" si="63"/>
        <v>0</v>
      </c>
      <c r="BB181">
        <f t="shared" si="64"/>
        <v>0</v>
      </c>
      <c r="BC181">
        <f t="shared" si="65"/>
        <v>0</v>
      </c>
      <c r="BD181">
        <f t="shared" si="66"/>
        <v>0</v>
      </c>
      <c r="BE181">
        <f t="shared" si="67"/>
        <v>0</v>
      </c>
      <c r="BF181">
        <f t="shared" si="68"/>
        <v>0</v>
      </c>
      <c r="BG181">
        <f t="shared" si="69"/>
        <v>0</v>
      </c>
      <c r="BH181">
        <f t="shared" si="70"/>
        <v>0</v>
      </c>
      <c r="BI181">
        <f t="shared" si="71"/>
        <v>0</v>
      </c>
      <c r="BJ181">
        <f t="shared" si="72"/>
        <v>0</v>
      </c>
      <c r="BK181">
        <f t="shared" si="73"/>
        <v>0</v>
      </c>
      <c r="BL181">
        <f t="shared" si="74"/>
        <v>0</v>
      </c>
      <c r="BM181">
        <f t="shared" si="75"/>
        <v>0</v>
      </c>
      <c r="BN181">
        <f t="shared" si="76"/>
        <v>0</v>
      </c>
      <c r="BO181">
        <f t="shared" si="77"/>
        <v>0</v>
      </c>
      <c r="BP181">
        <f t="shared" si="78"/>
        <v>0</v>
      </c>
      <c r="BQ181">
        <f t="shared" si="79"/>
        <v>0</v>
      </c>
      <c r="BR181">
        <f t="shared" si="80"/>
        <v>0</v>
      </c>
      <c r="BS181">
        <f t="shared" si="81"/>
        <v>0</v>
      </c>
      <c r="BT181">
        <f t="shared" si="82"/>
        <v>0</v>
      </c>
      <c r="BU181">
        <f t="shared" si="83"/>
        <v>0</v>
      </c>
      <c r="BV181">
        <f t="shared" si="84"/>
        <v>0</v>
      </c>
      <c r="BW181">
        <f t="shared" si="85"/>
        <v>0</v>
      </c>
      <c r="BX181">
        <f t="shared" si="86"/>
        <v>0</v>
      </c>
      <c r="BY181">
        <f t="shared" si="87"/>
        <v>0</v>
      </c>
      <c r="BZ181">
        <f t="shared" si="88"/>
        <v>0</v>
      </c>
      <c r="CA181">
        <f t="shared" si="89"/>
        <v>0</v>
      </c>
      <c r="CB181">
        <f t="shared" si="90"/>
        <v>0</v>
      </c>
      <c r="CC181">
        <f t="shared" si="91"/>
        <v>0</v>
      </c>
      <c r="CD181">
        <f t="shared" si="92"/>
        <v>0</v>
      </c>
      <c r="CE181">
        <f t="shared" si="93"/>
        <v>0</v>
      </c>
      <c r="CF181">
        <f t="shared" si="94"/>
        <v>0</v>
      </c>
      <c r="CG181">
        <f t="shared" si="95"/>
        <v>0</v>
      </c>
      <c r="CH181">
        <f t="shared" si="96"/>
        <v>0</v>
      </c>
      <c r="CI181">
        <f t="shared" si="97"/>
        <v>0</v>
      </c>
      <c r="CJ181" t="e">
        <f t="shared" si="98"/>
        <v>#REF!</v>
      </c>
    </row>
    <row r="182" spans="2:88">
      <c r="B182" s="42">
        <v>7</v>
      </c>
      <c r="C182" s="4">
        <f t="shared" ref="C182:AQ182" si="104">MIN(C124+C$115,0)</f>
        <v>0</v>
      </c>
      <c r="D182" s="4">
        <f t="shared" si="104"/>
        <v>0</v>
      </c>
      <c r="E182" s="4">
        <f t="shared" si="104"/>
        <v>0</v>
      </c>
      <c r="F182" s="4">
        <f t="shared" si="104"/>
        <v>0</v>
      </c>
      <c r="G182" s="4">
        <f t="shared" si="104"/>
        <v>0</v>
      </c>
      <c r="H182" s="4">
        <f t="shared" si="104"/>
        <v>0</v>
      </c>
      <c r="AQ182">
        <f t="shared" si="104"/>
        <v>0</v>
      </c>
      <c r="AR182">
        <f t="shared" si="55"/>
        <v>0</v>
      </c>
      <c r="AT182">
        <f t="shared" si="56"/>
        <v>0</v>
      </c>
      <c r="AU182">
        <f t="shared" si="57"/>
        <v>0</v>
      </c>
      <c r="AV182">
        <f t="shared" si="58"/>
        <v>0</v>
      </c>
      <c r="AW182">
        <f t="shared" si="59"/>
        <v>0</v>
      </c>
      <c r="AX182">
        <f t="shared" si="60"/>
        <v>0</v>
      </c>
      <c r="AY182">
        <f t="shared" si="61"/>
        <v>0</v>
      </c>
      <c r="AZ182">
        <f t="shared" si="62"/>
        <v>0</v>
      </c>
      <c r="BA182">
        <f t="shared" si="63"/>
        <v>0</v>
      </c>
      <c r="BB182">
        <f t="shared" si="64"/>
        <v>0</v>
      </c>
      <c r="BC182">
        <f t="shared" si="65"/>
        <v>0</v>
      </c>
      <c r="BD182">
        <f t="shared" si="66"/>
        <v>0</v>
      </c>
      <c r="BE182">
        <f t="shared" si="67"/>
        <v>0</v>
      </c>
      <c r="BF182">
        <f t="shared" si="68"/>
        <v>0</v>
      </c>
      <c r="BG182">
        <f t="shared" si="69"/>
        <v>0</v>
      </c>
      <c r="BH182">
        <f t="shared" si="70"/>
        <v>0</v>
      </c>
      <c r="BI182">
        <f t="shared" si="71"/>
        <v>0</v>
      </c>
      <c r="BJ182">
        <f t="shared" si="72"/>
        <v>0</v>
      </c>
      <c r="BK182">
        <f t="shared" si="73"/>
        <v>0</v>
      </c>
      <c r="BL182">
        <f t="shared" si="74"/>
        <v>0</v>
      </c>
      <c r="BM182">
        <f t="shared" si="75"/>
        <v>0</v>
      </c>
      <c r="BN182">
        <f t="shared" si="76"/>
        <v>0</v>
      </c>
      <c r="BO182">
        <f t="shared" si="77"/>
        <v>0</v>
      </c>
      <c r="BP182">
        <f t="shared" si="78"/>
        <v>0</v>
      </c>
      <c r="BQ182">
        <f t="shared" si="79"/>
        <v>0</v>
      </c>
      <c r="BR182">
        <f t="shared" si="80"/>
        <v>0</v>
      </c>
      <c r="BS182">
        <f t="shared" si="81"/>
        <v>0</v>
      </c>
      <c r="BT182">
        <f t="shared" si="82"/>
        <v>0</v>
      </c>
      <c r="BU182">
        <f t="shared" si="83"/>
        <v>0</v>
      </c>
      <c r="BV182">
        <f t="shared" si="84"/>
        <v>0</v>
      </c>
      <c r="BW182">
        <f t="shared" si="85"/>
        <v>0</v>
      </c>
      <c r="BX182">
        <f t="shared" si="86"/>
        <v>0</v>
      </c>
      <c r="BY182">
        <f t="shared" si="87"/>
        <v>0</v>
      </c>
      <c r="BZ182">
        <f t="shared" si="88"/>
        <v>0</v>
      </c>
      <c r="CA182">
        <f t="shared" si="89"/>
        <v>0</v>
      </c>
      <c r="CB182">
        <f t="shared" si="90"/>
        <v>0</v>
      </c>
      <c r="CC182">
        <f t="shared" si="91"/>
        <v>0</v>
      </c>
      <c r="CD182">
        <f t="shared" si="92"/>
        <v>0</v>
      </c>
      <c r="CE182">
        <f t="shared" si="93"/>
        <v>0</v>
      </c>
      <c r="CF182">
        <f t="shared" si="94"/>
        <v>0</v>
      </c>
      <c r="CG182">
        <f t="shared" si="95"/>
        <v>0</v>
      </c>
      <c r="CH182">
        <f t="shared" si="96"/>
        <v>0</v>
      </c>
      <c r="CI182">
        <f t="shared" si="97"/>
        <v>0</v>
      </c>
      <c r="CJ182" t="e">
        <f t="shared" si="98"/>
        <v>#REF!</v>
      </c>
    </row>
    <row r="183" spans="2:88">
      <c r="B183" s="42">
        <v>8</v>
      </c>
      <c r="C183" s="4">
        <f t="shared" ref="C183:AQ183" si="105">MIN(C125+C$115,0)</f>
        <v>0</v>
      </c>
      <c r="D183" s="4">
        <f t="shared" si="105"/>
        <v>0</v>
      </c>
      <c r="E183" s="4">
        <f t="shared" si="105"/>
        <v>0</v>
      </c>
      <c r="F183" s="4">
        <f t="shared" si="105"/>
        <v>0</v>
      </c>
      <c r="G183" s="4">
        <f t="shared" si="105"/>
        <v>0</v>
      </c>
      <c r="H183" s="4">
        <f t="shared" si="105"/>
        <v>0</v>
      </c>
      <c r="AQ183">
        <f t="shared" si="105"/>
        <v>0</v>
      </c>
      <c r="AR183">
        <f t="shared" si="55"/>
        <v>0</v>
      </c>
      <c r="AT183">
        <f t="shared" si="56"/>
        <v>0</v>
      </c>
      <c r="AU183">
        <f t="shared" si="57"/>
        <v>0</v>
      </c>
      <c r="AV183">
        <f t="shared" si="58"/>
        <v>0</v>
      </c>
      <c r="AW183">
        <f t="shared" si="59"/>
        <v>0</v>
      </c>
      <c r="AX183">
        <f t="shared" si="60"/>
        <v>0</v>
      </c>
      <c r="AY183">
        <f t="shared" si="61"/>
        <v>0</v>
      </c>
      <c r="AZ183">
        <f t="shared" si="62"/>
        <v>0</v>
      </c>
      <c r="BA183">
        <f t="shared" si="63"/>
        <v>0</v>
      </c>
      <c r="BB183">
        <f t="shared" si="64"/>
        <v>0</v>
      </c>
      <c r="BC183">
        <f t="shared" si="65"/>
        <v>0</v>
      </c>
      <c r="BD183">
        <f t="shared" si="66"/>
        <v>0</v>
      </c>
      <c r="BE183">
        <f t="shared" si="67"/>
        <v>0</v>
      </c>
      <c r="BF183">
        <f t="shared" si="68"/>
        <v>0</v>
      </c>
      <c r="BG183">
        <f t="shared" si="69"/>
        <v>0</v>
      </c>
      <c r="BH183">
        <f t="shared" si="70"/>
        <v>0</v>
      </c>
      <c r="BI183">
        <f t="shared" si="71"/>
        <v>0</v>
      </c>
      <c r="BJ183">
        <f t="shared" si="72"/>
        <v>0</v>
      </c>
      <c r="BK183">
        <f t="shared" si="73"/>
        <v>0</v>
      </c>
      <c r="BL183">
        <f t="shared" si="74"/>
        <v>0</v>
      </c>
      <c r="BM183">
        <f t="shared" si="75"/>
        <v>0</v>
      </c>
      <c r="BN183">
        <f t="shared" si="76"/>
        <v>0</v>
      </c>
      <c r="BO183">
        <f t="shared" si="77"/>
        <v>0</v>
      </c>
      <c r="BP183">
        <f t="shared" si="78"/>
        <v>0</v>
      </c>
      <c r="BQ183">
        <f t="shared" si="79"/>
        <v>0</v>
      </c>
      <c r="BR183">
        <f t="shared" si="80"/>
        <v>0</v>
      </c>
      <c r="BS183">
        <f t="shared" si="81"/>
        <v>0</v>
      </c>
      <c r="BT183">
        <f t="shared" si="82"/>
        <v>0</v>
      </c>
      <c r="BU183">
        <f t="shared" si="83"/>
        <v>0</v>
      </c>
      <c r="BV183">
        <f t="shared" si="84"/>
        <v>0</v>
      </c>
      <c r="BW183">
        <f t="shared" si="85"/>
        <v>0</v>
      </c>
      <c r="BX183">
        <f t="shared" si="86"/>
        <v>0</v>
      </c>
      <c r="BY183">
        <f t="shared" si="87"/>
        <v>0</v>
      </c>
      <c r="BZ183">
        <f t="shared" si="88"/>
        <v>0</v>
      </c>
      <c r="CA183">
        <f t="shared" si="89"/>
        <v>0</v>
      </c>
      <c r="CB183">
        <f t="shared" si="90"/>
        <v>0</v>
      </c>
      <c r="CC183">
        <f t="shared" si="91"/>
        <v>0</v>
      </c>
      <c r="CD183">
        <f t="shared" si="92"/>
        <v>0</v>
      </c>
      <c r="CE183">
        <f t="shared" si="93"/>
        <v>0</v>
      </c>
      <c r="CF183">
        <f t="shared" si="94"/>
        <v>0</v>
      </c>
      <c r="CG183">
        <f t="shared" si="95"/>
        <v>0</v>
      </c>
      <c r="CH183">
        <f t="shared" si="96"/>
        <v>0</v>
      </c>
      <c r="CI183">
        <f t="shared" si="97"/>
        <v>0</v>
      </c>
      <c r="CJ183" t="e">
        <f t="shared" si="98"/>
        <v>#REF!</v>
      </c>
    </row>
    <row r="184" spans="2:88">
      <c r="B184" s="42">
        <v>9</v>
      </c>
      <c r="C184" s="4">
        <f t="shared" ref="C184:AQ184" si="106">MIN(C126+C$115,0)</f>
        <v>0</v>
      </c>
      <c r="D184" s="4">
        <f t="shared" si="106"/>
        <v>0</v>
      </c>
      <c r="E184" s="4">
        <f t="shared" si="106"/>
        <v>0</v>
      </c>
      <c r="F184" s="4">
        <f t="shared" si="106"/>
        <v>0</v>
      </c>
      <c r="G184" s="4">
        <f t="shared" si="106"/>
        <v>0</v>
      </c>
      <c r="H184" s="4">
        <f t="shared" si="106"/>
        <v>0</v>
      </c>
      <c r="AQ184">
        <f t="shared" si="106"/>
        <v>0</v>
      </c>
      <c r="AR184">
        <f t="shared" si="55"/>
        <v>0</v>
      </c>
      <c r="AT184">
        <f t="shared" si="56"/>
        <v>0</v>
      </c>
      <c r="AU184">
        <f t="shared" si="57"/>
        <v>0</v>
      </c>
      <c r="AV184">
        <f t="shared" si="58"/>
        <v>0</v>
      </c>
      <c r="AW184">
        <f t="shared" si="59"/>
        <v>0</v>
      </c>
      <c r="AX184">
        <f t="shared" si="60"/>
        <v>0</v>
      </c>
      <c r="AY184">
        <f t="shared" si="61"/>
        <v>0</v>
      </c>
      <c r="AZ184">
        <f t="shared" si="62"/>
        <v>0</v>
      </c>
      <c r="BA184">
        <f t="shared" si="63"/>
        <v>0</v>
      </c>
      <c r="BB184">
        <f t="shared" si="64"/>
        <v>0</v>
      </c>
      <c r="BC184">
        <f t="shared" si="65"/>
        <v>0</v>
      </c>
      <c r="BD184">
        <f t="shared" si="66"/>
        <v>0</v>
      </c>
      <c r="BE184">
        <f t="shared" si="67"/>
        <v>0</v>
      </c>
      <c r="BF184">
        <f t="shared" si="68"/>
        <v>0</v>
      </c>
      <c r="BG184">
        <f t="shared" si="69"/>
        <v>0</v>
      </c>
      <c r="BH184">
        <f t="shared" si="70"/>
        <v>0</v>
      </c>
      <c r="BI184">
        <f t="shared" si="71"/>
        <v>0</v>
      </c>
      <c r="BJ184">
        <f t="shared" si="72"/>
        <v>0</v>
      </c>
      <c r="BK184">
        <f t="shared" si="73"/>
        <v>0</v>
      </c>
      <c r="BL184">
        <f t="shared" si="74"/>
        <v>0</v>
      </c>
      <c r="BM184">
        <f t="shared" si="75"/>
        <v>0</v>
      </c>
      <c r="BN184">
        <f t="shared" si="76"/>
        <v>0</v>
      </c>
      <c r="BO184">
        <f t="shared" si="77"/>
        <v>0</v>
      </c>
      <c r="BP184">
        <f t="shared" si="78"/>
        <v>0</v>
      </c>
      <c r="BQ184">
        <f t="shared" si="79"/>
        <v>0</v>
      </c>
      <c r="BR184">
        <f t="shared" si="80"/>
        <v>0</v>
      </c>
      <c r="BS184">
        <f t="shared" si="81"/>
        <v>0</v>
      </c>
      <c r="BT184">
        <f t="shared" si="82"/>
        <v>0</v>
      </c>
      <c r="BU184">
        <f t="shared" si="83"/>
        <v>0</v>
      </c>
      <c r="BV184">
        <f t="shared" si="84"/>
        <v>0</v>
      </c>
      <c r="BW184">
        <f t="shared" si="85"/>
        <v>0</v>
      </c>
      <c r="BX184">
        <f t="shared" si="86"/>
        <v>0</v>
      </c>
      <c r="BY184">
        <f t="shared" si="87"/>
        <v>0</v>
      </c>
      <c r="BZ184">
        <f t="shared" si="88"/>
        <v>0</v>
      </c>
      <c r="CA184">
        <f t="shared" si="89"/>
        <v>0</v>
      </c>
      <c r="CB184">
        <f t="shared" si="90"/>
        <v>0</v>
      </c>
      <c r="CC184">
        <f t="shared" si="91"/>
        <v>0</v>
      </c>
      <c r="CD184">
        <f t="shared" si="92"/>
        <v>0</v>
      </c>
      <c r="CE184">
        <f t="shared" si="93"/>
        <v>0</v>
      </c>
      <c r="CF184">
        <f t="shared" si="94"/>
        <v>0</v>
      </c>
      <c r="CG184">
        <f t="shared" si="95"/>
        <v>0</v>
      </c>
      <c r="CH184">
        <f t="shared" si="96"/>
        <v>0</v>
      </c>
      <c r="CI184">
        <f t="shared" si="97"/>
        <v>0</v>
      </c>
      <c r="CJ184" t="e">
        <f t="shared" si="98"/>
        <v>#REF!</v>
      </c>
    </row>
    <row r="185" spans="2:88">
      <c r="B185" s="42">
        <v>10</v>
      </c>
      <c r="C185" s="4">
        <f t="shared" ref="C185:AQ185" si="107">MIN(C127+C$115,0)</f>
        <v>0</v>
      </c>
      <c r="D185" s="4">
        <f t="shared" si="107"/>
        <v>0</v>
      </c>
      <c r="E185" s="4">
        <f t="shared" si="107"/>
        <v>0</v>
      </c>
      <c r="F185" s="4">
        <f t="shared" si="107"/>
        <v>0</v>
      </c>
      <c r="G185" s="4">
        <f t="shared" si="107"/>
        <v>0</v>
      </c>
      <c r="H185" s="4">
        <f t="shared" si="107"/>
        <v>0</v>
      </c>
      <c r="AQ185">
        <f t="shared" si="107"/>
        <v>0</v>
      </c>
      <c r="AR185">
        <f t="shared" si="55"/>
        <v>0</v>
      </c>
      <c r="AT185">
        <f t="shared" si="56"/>
        <v>0</v>
      </c>
      <c r="AU185">
        <f t="shared" si="57"/>
        <v>0</v>
      </c>
      <c r="AV185">
        <f t="shared" si="58"/>
        <v>0</v>
      </c>
      <c r="AW185">
        <f t="shared" si="59"/>
        <v>0</v>
      </c>
      <c r="AX185">
        <f t="shared" si="60"/>
        <v>0</v>
      </c>
      <c r="AY185">
        <f t="shared" si="61"/>
        <v>0</v>
      </c>
      <c r="AZ185">
        <f t="shared" si="62"/>
        <v>0</v>
      </c>
      <c r="BA185">
        <f t="shared" si="63"/>
        <v>0</v>
      </c>
      <c r="BB185">
        <f t="shared" si="64"/>
        <v>0</v>
      </c>
      <c r="BC185">
        <f t="shared" si="65"/>
        <v>0</v>
      </c>
      <c r="BD185">
        <f t="shared" si="66"/>
        <v>0</v>
      </c>
      <c r="BE185">
        <f t="shared" si="67"/>
        <v>0</v>
      </c>
      <c r="BF185">
        <f t="shared" si="68"/>
        <v>0</v>
      </c>
      <c r="BG185">
        <f t="shared" si="69"/>
        <v>0</v>
      </c>
      <c r="BH185">
        <f t="shared" si="70"/>
        <v>0</v>
      </c>
      <c r="BI185">
        <f t="shared" si="71"/>
        <v>0</v>
      </c>
      <c r="BJ185">
        <f t="shared" si="72"/>
        <v>0</v>
      </c>
      <c r="BK185">
        <f t="shared" si="73"/>
        <v>0</v>
      </c>
      <c r="BL185">
        <f t="shared" si="74"/>
        <v>0</v>
      </c>
      <c r="BM185">
        <f t="shared" si="75"/>
        <v>0</v>
      </c>
      <c r="BN185">
        <f t="shared" si="76"/>
        <v>0</v>
      </c>
      <c r="BO185">
        <f t="shared" si="77"/>
        <v>0</v>
      </c>
      <c r="BP185">
        <f t="shared" si="78"/>
        <v>0</v>
      </c>
      <c r="BQ185">
        <f t="shared" si="79"/>
        <v>0</v>
      </c>
      <c r="BR185">
        <f t="shared" si="80"/>
        <v>0</v>
      </c>
      <c r="BS185">
        <f t="shared" si="81"/>
        <v>0</v>
      </c>
      <c r="BT185">
        <f t="shared" si="82"/>
        <v>0</v>
      </c>
      <c r="BU185">
        <f t="shared" si="83"/>
        <v>0</v>
      </c>
      <c r="BV185">
        <f t="shared" si="84"/>
        <v>0</v>
      </c>
      <c r="BW185">
        <f t="shared" si="85"/>
        <v>0</v>
      </c>
      <c r="BX185">
        <f t="shared" si="86"/>
        <v>0</v>
      </c>
      <c r="BY185">
        <f t="shared" si="87"/>
        <v>0</v>
      </c>
      <c r="BZ185">
        <f t="shared" si="88"/>
        <v>0</v>
      </c>
      <c r="CA185">
        <f t="shared" si="89"/>
        <v>0</v>
      </c>
      <c r="CB185">
        <f t="shared" si="90"/>
        <v>0</v>
      </c>
      <c r="CC185">
        <f t="shared" si="91"/>
        <v>0</v>
      </c>
      <c r="CD185">
        <f t="shared" si="92"/>
        <v>0</v>
      </c>
      <c r="CE185">
        <f t="shared" si="93"/>
        <v>0</v>
      </c>
      <c r="CF185">
        <f t="shared" si="94"/>
        <v>0</v>
      </c>
      <c r="CG185">
        <f t="shared" si="95"/>
        <v>0</v>
      </c>
      <c r="CH185">
        <f t="shared" si="96"/>
        <v>0</v>
      </c>
      <c r="CI185">
        <f t="shared" si="97"/>
        <v>0</v>
      </c>
      <c r="CJ185" t="e">
        <f t="shared" si="98"/>
        <v>#REF!</v>
      </c>
    </row>
    <row r="186" spans="2:88">
      <c r="B186" s="42">
        <v>11</v>
      </c>
      <c r="C186" s="4">
        <f t="shared" ref="C186:AQ186" si="108">MIN(C128+C$115,0)</f>
        <v>0</v>
      </c>
      <c r="D186" s="4">
        <f t="shared" si="108"/>
        <v>0</v>
      </c>
      <c r="E186" s="4">
        <f t="shared" si="108"/>
        <v>0</v>
      </c>
      <c r="F186" s="4">
        <f t="shared" si="108"/>
        <v>0</v>
      </c>
      <c r="G186" s="4">
        <f t="shared" si="108"/>
        <v>0</v>
      </c>
      <c r="H186" s="4">
        <f t="shared" si="108"/>
        <v>0</v>
      </c>
      <c r="AQ186">
        <f t="shared" si="108"/>
        <v>0</v>
      </c>
      <c r="AR186">
        <f t="shared" si="55"/>
        <v>0</v>
      </c>
      <c r="AT186">
        <f t="shared" si="56"/>
        <v>0</v>
      </c>
      <c r="AU186">
        <f t="shared" si="57"/>
        <v>0</v>
      </c>
      <c r="AV186">
        <f t="shared" si="58"/>
        <v>0</v>
      </c>
      <c r="AW186">
        <f t="shared" si="59"/>
        <v>0</v>
      </c>
      <c r="AX186">
        <f t="shared" si="60"/>
        <v>0</v>
      </c>
      <c r="AY186">
        <f t="shared" si="61"/>
        <v>0</v>
      </c>
      <c r="AZ186">
        <f t="shared" si="62"/>
        <v>0</v>
      </c>
      <c r="BA186">
        <f t="shared" si="63"/>
        <v>0</v>
      </c>
      <c r="BB186">
        <f t="shared" si="64"/>
        <v>0</v>
      </c>
      <c r="BC186">
        <f t="shared" si="65"/>
        <v>0</v>
      </c>
      <c r="BD186">
        <f t="shared" si="66"/>
        <v>0</v>
      </c>
      <c r="BE186">
        <f t="shared" si="67"/>
        <v>0</v>
      </c>
      <c r="BF186">
        <f t="shared" si="68"/>
        <v>0</v>
      </c>
      <c r="BG186">
        <f t="shared" si="69"/>
        <v>0</v>
      </c>
      <c r="BH186">
        <f t="shared" si="70"/>
        <v>0</v>
      </c>
      <c r="BI186">
        <f t="shared" si="71"/>
        <v>0</v>
      </c>
      <c r="BJ186">
        <f t="shared" si="72"/>
        <v>0</v>
      </c>
      <c r="BK186">
        <f t="shared" si="73"/>
        <v>0</v>
      </c>
      <c r="BL186">
        <f t="shared" si="74"/>
        <v>0</v>
      </c>
      <c r="BM186">
        <f t="shared" si="75"/>
        <v>0</v>
      </c>
      <c r="BN186">
        <f t="shared" si="76"/>
        <v>0</v>
      </c>
      <c r="BO186">
        <f t="shared" si="77"/>
        <v>0</v>
      </c>
      <c r="BP186">
        <f t="shared" si="78"/>
        <v>0</v>
      </c>
      <c r="BQ186">
        <f t="shared" si="79"/>
        <v>0</v>
      </c>
      <c r="BR186">
        <f t="shared" si="80"/>
        <v>0</v>
      </c>
      <c r="BS186">
        <f t="shared" si="81"/>
        <v>0</v>
      </c>
      <c r="BT186">
        <f t="shared" si="82"/>
        <v>0</v>
      </c>
      <c r="BU186">
        <f t="shared" si="83"/>
        <v>0</v>
      </c>
      <c r="BV186">
        <f t="shared" si="84"/>
        <v>0</v>
      </c>
      <c r="BW186">
        <f t="shared" si="85"/>
        <v>0</v>
      </c>
      <c r="BX186">
        <f t="shared" si="86"/>
        <v>0</v>
      </c>
      <c r="BY186">
        <f t="shared" si="87"/>
        <v>0</v>
      </c>
      <c r="BZ186">
        <f t="shared" si="88"/>
        <v>0</v>
      </c>
      <c r="CA186">
        <f t="shared" si="89"/>
        <v>0</v>
      </c>
      <c r="CB186">
        <f t="shared" si="90"/>
        <v>0</v>
      </c>
      <c r="CC186">
        <f t="shared" si="91"/>
        <v>0</v>
      </c>
      <c r="CD186">
        <f t="shared" si="92"/>
        <v>0</v>
      </c>
      <c r="CE186">
        <f t="shared" si="93"/>
        <v>0</v>
      </c>
      <c r="CF186">
        <f t="shared" si="94"/>
        <v>0</v>
      </c>
      <c r="CG186">
        <f t="shared" si="95"/>
        <v>0</v>
      </c>
      <c r="CH186">
        <f t="shared" si="96"/>
        <v>0</v>
      </c>
      <c r="CI186">
        <f t="shared" si="97"/>
        <v>0</v>
      </c>
      <c r="CJ186" t="e">
        <f t="shared" si="98"/>
        <v>#REF!</v>
      </c>
    </row>
    <row r="187" spans="2:88">
      <c r="B187" s="42">
        <v>12</v>
      </c>
      <c r="C187" s="4">
        <f t="shared" ref="C187:AQ187" si="109">MIN(C129+C$115,0)</f>
        <v>0</v>
      </c>
      <c r="D187" s="4">
        <f t="shared" si="109"/>
        <v>0</v>
      </c>
      <c r="E187" s="4">
        <f t="shared" si="109"/>
        <v>0</v>
      </c>
      <c r="F187" s="4">
        <f t="shared" si="109"/>
        <v>0</v>
      </c>
      <c r="G187" s="4">
        <f t="shared" si="109"/>
        <v>0</v>
      </c>
      <c r="H187" s="4">
        <f t="shared" si="109"/>
        <v>0</v>
      </c>
      <c r="AQ187">
        <f t="shared" si="109"/>
        <v>0</v>
      </c>
      <c r="AR187">
        <f t="shared" si="55"/>
        <v>0</v>
      </c>
      <c r="AT187">
        <f t="shared" si="56"/>
        <v>0</v>
      </c>
      <c r="AU187">
        <f t="shared" si="57"/>
        <v>0</v>
      </c>
      <c r="AV187">
        <f t="shared" si="58"/>
        <v>0</v>
      </c>
      <c r="AW187">
        <f t="shared" si="59"/>
        <v>0</v>
      </c>
      <c r="AX187">
        <f t="shared" si="60"/>
        <v>0</v>
      </c>
      <c r="AY187">
        <f t="shared" si="61"/>
        <v>0</v>
      </c>
      <c r="AZ187">
        <f t="shared" si="62"/>
        <v>0</v>
      </c>
      <c r="BA187">
        <f t="shared" si="63"/>
        <v>0</v>
      </c>
      <c r="BB187">
        <f t="shared" si="64"/>
        <v>0</v>
      </c>
      <c r="BC187">
        <f t="shared" si="65"/>
        <v>0</v>
      </c>
      <c r="BD187">
        <f t="shared" si="66"/>
        <v>0</v>
      </c>
      <c r="BE187">
        <f t="shared" si="67"/>
        <v>0</v>
      </c>
      <c r="BF187">
        <f t="shared" si="68"/>
        <v>0</v>
      </c>
      <c r="BG187">
        <f t="shared" si="69"/>
        <v>0</v>
      </c>
      <c r="BH187">
        <f t="shared" si="70"/>
        <v>0</v>
      </c>
      <c r="BI187">
        <f t="shared" si="71"/>
        <v>0</v>
      </c>
      <c r="BJ187">
        <f t="shared" si="72"/>
        <v>0</v>
      </c>
      <c r="BK187">
        <f t="shared" si="73"/>
        <v>0</v>
      </c>
      <c r="BL187">
        <f t="shared" si="74"/>
        <v>0</v>
      </c>
      <c r="BM187">
        <f t="shared" si="75"/>
        <v>0</v>
      </c>
      <c r="BN187">
        <f t="shared" si="76"/>
        <v>0</v>
      </c>
      <c r="BO187">
        <f t="shared" si="77"/>
        <v>0</v>
      </c>
      <c r="BP187">
        <f t="shared" si="78"/>
        <v>0</v>
      </c>
      <c r="BQ187">
        <f t="shared" si="79"/>
        <v>0</v>
      </c>
      <c r="BR187">
        <f t="shared" si="80"/>
        <v>0</v>
      </c>
      <c r="BS187">
        <f t="shared" si="81"/>
        <v>0</v>
      </c>
      <c r="BT187">
        <f t="shared" si="82"/>
        <v>0</v>
      </c>
      <c r="BU187">
        <f t="shared" si="83"/>
        <v>0</v>
      </c>
      <c r="BV187">
        <f t="shared" si="84"/>
        <v>0</v>
      </c>
      <c r="BW187">
        <f t="shared" si="85"/>
        <v>0</v>
      </c>
      <c r="BX187">
        <f t="shared" si="86"/>
        <v>0</v>
      </c>
      <c r="BY187">
        <f t="shared" si="87"/>
        <v>0</v>
      </c>
      <c r="BZ187">
        <f t="shared" si="88"/>
        <v>0</v>
      </c>
      <c r="CA187">
        <f t="shared" si="89"/>
        <v>0</v>
      </c>
      <c r="CB187">
        <f t="shared" si="90"/>
        <v>0</v>
      </c>
      <c r="CC187">
        <f t="shared" si="91"/>
        <v>0</v>
      </c>
      <c r="CD187">
        <f t="shared" si="92"/>
        <v>0</v>
      </c>
      <c r="CE187">
        <f t="shared" si="93"/>
        <v>0</v>
      </c>
      <c r="CF187">
        <f t="shared" si="94"/>
        <v>0</v>
      </c>
      <c r="CG187">
        <f t="shared" si="95"/>
        <v>0</v>
      </c>
      <c r="CH187">
        <f t="shared" si="96"/>
        <v>0</v>
      </c>
      <c r="CI187">
        <f t="shared" si="97"/>
        <v>0</v>
      </c>
      <c r="CJ187" t="e">
        <f t="shared" si="98"/>
        <v>#REF!</v>
      </c>
    </row>
    <row r="188" spans="2:88">
      <c r="B188" s="42">
        <v>13</v>
      </c>
      <c r="C188" s="4">
        <f t="shared" ref="C188:AQ188" si="110">MIN(C130+C$115,0)</f>
        <v>0</v>
      </c>
      <c r="D188" s="4">
        <f t="shared" si="110"/>
        <v>0</v>
      </c>
      <c r="E188" s="4">
        <f t="shared" si="110"/>
        <v>0</v>
      </c>
      <c r="F188" s="4">
        <f t="shared" si="110"/>
        <v>0</v>
      </c>
      <c r="G188" s="4">
        <f t="shared" si="110"/>
        <v>0</v>
      </c>
      <c r="H188" s="4">
        <f t="shared" si="110"/>
        <v>0</v>
      </c>
      <c r="AQ188">
        <f t="shared" si="110"/>
        <v>0</v>
      </c>
      <c r="AR188">
        <f t="shared" si="55"/>
        <v>0</v>
      </c>
      <c r="AT188">
        <f t="shared" si="56"/>
        <v>0</v>
      </c>
      <c r="AU188">
        <f t="shared" si="57"/>
        <v>0</v>
      </c>
      <c r="AV188">
        <f t="shared" si="58"/>
        <v>0</v>
      </c>
      <c r="AW188">
        <f t="shared" si="59"/>
        <v>0</v>
      </c>
      <c r="AX188">
        <f t="shared" si="60"/>
        <v>0</v>
      </c>
      <c r="AY188">
        <f t="shared" si="61"/>
        <v>0</v>
      </c>
      <c r="AZ188">
        <f t="shared" si="62"/>
        <v>0</v>
      </c>
      <c r="BA188">
        <f t="shared" si="63"/>
        <v>0</v>
      </c>
      <c r="BB188">
        <f t="shared" si="64"/>
        <v>0</v>
      </c>
      <c r="BC188">
        <f t="shared" si="65"/>
        <v>0</v>
      </c>
      <c r="BD188">
        <f t="shared" si="66"/>
        <v>0</v>
      </c>
      <c r="BE188">
        <f t="shared" si="67"/>
        <v>0</v>
      </c>
      <c r="BF188">
        <f t="shared" si="68"/>
        <v>0</v>
      </c>
      <c r="BG188">
        <f t="shared" si="69"/>
        <v>0</v>
      </c>
      <c r="BH188">
        <f t="shared" si="70"/>
        <v>0</v>
      </c>
      <c r="BI188">
        <f t="shared" si="71"/>
        <v>0</v>
      </c>
      <c r="BJ188">
        <f t="shared" si="72"/>
        <v>0</v>
      </c>
      <c r="BK188">
        <f t="shared" si="73"/>
        <v>0</v>
      </c>
      <c r="BL188">
        <f t="shared" si="74"/>
        <v>0</v>
      </c>
      <c r="BM188">
        <f t="shared" si="75"/>
        <v>0</v>
      </c>
      <c r="BN188">
        <f t="shared" si="76"/>
        <v>0</v>
      </c>
      <c r="BO188">
        <f t="shared" si="77"/>
        <v>0</v>
      </c>
      <c r="BP188">
        <f t="shared" si="78"/>
        <v>0</v>
      </c>
      <c r="BQ188">
        <f t="shared" si="79"/>
        <v>0</v>
      </c>
      <c r="BR188">
        <f t="shared" si="80"/>
        <v>0</v>
      </c>
      <c r="BS188">
        <f t="shared" si="81"/>
        <v>0</v>
      </c>
      <c r="BT188">
        <f t="shared" si="82"/>
        <v>0</v>
      </c>
      <c r="BU188">
        <f t="shared" si="83"/>
        <v>0</v>
      </c>
      <c r="BV188">
        <f t="shared" si="84"/>
        <v>0</v>
      </c>
      <c r="BW188">
        <f t="shared" si="85"/>
        <v>0</v>
      </c>
      <c r="BX188">
        <f t="shared" si="86"/>
        <v>0</v>
      </c>
      <c r="BY188">
        <f t="shared" si="87"/>
        <v>0</v>
      </c>
      <c r="BZ188">
        <f t="shared" si="88"/>
        <v>0</v>
      </c>
      <c r="CA188">
        <f t="shared" si="89"/>
        <v>0</v>
      </c>
      <c r="CB188">
        <f t="shared" si="90"/>
        <v>0</v>
      </c>
      <c r="CC188">
        <f t="shared" si="91"/>
        <v>0</v>
      </c>
      <c r="CD188">
        <f t="shared" si="92"/>
        <v>0</v>
      </c>
      <c r="CE188">
        <f t="shared" si="93"/>
        <v>0</v>
      </c>
      <c r="CF188">
        <f t="shared" si="94"/>
        <v>0</v>
      </c>
      <c r="CG188">
        <f t="shared" si="95"/>
        <v>0</v>
      </c>
      <c r="CH188">
        <f t="shared" si="96"/>
        <v>0</v>
      </c>
      <c r="CI188">
        <f t="shared" si="97"/>
        <v>0</v>
      </c>
      <c r="CJ188" t="e">
        <f t="shared" si="98"/>
        <v>#REF!</v>
      </c>
    </row>
    <row r="189" spans="2:88">
      <c r="B189" s="42">
        <v>14</v>
      </c>
      <c r="C189" s="4">
        <f t="shared" ref="C189:AQ189" si="111">MIN(C131+C$115,0)</f>
        <v>0</v>
      </c>
      <c r="D189" s="4">
        <f t="shared" si="111"/>
        <v>0</v>
      </c>
      <c r="E189" s="4">
        <f t="shared" si="111"/>
        <v>0</v>
      </c>
      <c r="F189" s="4">
        <f t="shared" si="111"/>
        <v>0</v>
      </c>
      <c r="G189" s="4">
        <f t="shared" si="111"/>
        <v>0</v>
      </c>
      <c r="H189" s="4">
        <f t="shared" si="111"/>
        <v>0</v>
      </c>
      <c r="AQ189">
        <f t="shared" si="111"/>
        <v>0</v>
      </c>
      <c r="AR189">
        <f t="shared" si="55"/>
        <v>0</v>
      </c>
      <c r="AT189">
        <f t="shared" si="56"/>
        <v>0</v>
      </c>
      <c r="AU189">
        <f t="shared" si="57"/>
        <v>0</v>
      </c>
      <c r="AV189">
        <f t="shared" si="58"/>
        <v>0</v>
      </c>
      <c r="AW189">
        <f t="shared" si="59"/>
        <v>0</v>
      </c>
      <c r="AX189">
        <f t="shared" si="60"/>
        <v>0</v>
      </c>
      <c r="AY189">
        <f t="shared" si="61"/>
        <v>0</v>
      </c>
      <c r="AZ189">
        <f t="shared" si="62"/>
        <v>0</v>
      </c>
      <c r="BA189">
        <f t="shared" si="63"/>
        <v>0</v>
      </c>
      <c r="BB189">
        <f t="shared" si="64"/>
        <v>0</v>
      </c>
      <c r="BC189">
        <f t="shared" si="65"/>
        <v>0</v>
      </c>
      <c r="BD189">
        <f t="shared" si="66"/>
        <v>0</v>
      </c>
      <c r="BE189">
        <f t="shared" si="67"/>
        <v>0</v>
      </c>
      <c r="BF189">
        <f t="shared" si="68"/>
        <v>0</v>
      </c>
      <c r="BG189">
        <f t="shared" si="69"/>
        <v>0</v>
      </c>
      <c r="BH189">
        <f t="shared" si="70"/>
        <v>0</v>
      </c>
      <c r="BI189">
        <f t="shared" si="71"/>
        <v>0</v>
      </c>
      <c r="BJ189">
        <f t="shared" si="72"/>
        <v>0</v>
      </c>
      <c r="BK189">
        <f t="shared" si="73"/>
        <v>0</v>
      </c>
      <c r="BL189">
        <f t="shared" si="74"/>
        <v>0</v>
      </c>
      <c r="BM189">
        <f t="shared" si="75"/>
        <v>0</v>
      </c>
      <c r="BN189">
        <f t="shared" si="76"/>
        <v>0</v>
      </c>
      <c r="BO189">
        <f t="shared" si="77"/>
        <v>0</v>
      </c>
      <c r="BP189">
        <f t="shared" si="78"/>
        <v>0</v>
      </c>
      <c r="BQ189">
        <f t="shared" si="79"/>
        <v>0</v>
      </c>
      <c r="BR189">
        <f t="shared" si="80"/>
        <v>0</v>
      </c>
      <c r="BS189">
        <f t="shared" si="81"/>
        <v>0</v>
      </c>
      <c r="BT189">
        <f t="shared" si="82"/>
        <v>0</v>
      </c>
      <c r="BU189">
        <f t="shared" si="83"/>
        <v>0</v>
      </c>
      <c r="BV189">
        <f t="shared" si="84"/>
        <v>0</v>
      </c>
      <c r="BW189">
        <f t="shared" si="85"/>
        <v>0</v>
      </c>
      <c r="BX189">
        <f t="shared" si="86"/>
        <v>0</v>
      </c>
      <c r="BY189">
        <f t="shared" si="87"/>
        <v>0</v>
      </c>
      <c r="BZ189">
        <f t="shared" si="88"/>
        <v>0</v>
      </c>
      <c r="CA189">
        <f t="shared" si="89"/>
        <v>0</v>
      </c>
      <c r="CB189">
        <f t="shared" si="90"/>
        <v>0</v>
      </c>
      <c r="CC189">
        <f t="shared" si="91"/>
        <v>0</v>
      </c>
      <c r="CD189">
        <f t="shared" si="92"/>
        <v>0</v>
      </c>
      <c r="CE189">
        <f t="shared" si="93"/>
        <v>0</v>
      </c>
      <c r="CF189">
        <f t="shared" si="94"/>
        <v>0</v>
      </c>
      <c r="CG189">
        <f t="shared" si="95"/>
        <v>0</v>
      </c>
      <c r="CH189">
        <f t="shared" si="96"/>
        <v>0</v>
      </c>
      <c r="CI189">
        <f t="shared" si="97"/>
        <v>0</v>
      </c>
      <c r="CJ189" t="e">
        <f t="shared" si="98"/>
        <v>#REF!</v>
      </c>
    </row>
    <row r="190" spans="2:88">
      <c r="B190" s="42">
        <v>15</v>
      </c>
      <c r="C190" s="4">
        <f t="shared" ref="C190:AQ190" si="112">MIN(C132+C$115,0)</f>
        <v>0</v>
      </c>
      <c r="D190" s="4">
        <f t="shared" si="112"/>
        <v>0</v>
      </c>
      <c r="E190" s="4">
        <f t="shared" si="112"/>
        <v>0</v>
      </c>
      <c r="F190" s="4">
        <f t="shared" si="112"/>
        <v>0</v>
      </c>
      <c r="G190" s="4">
        <f t="shared" si="112"/>
        <v>0</v>
      </c>
      <c r="H190" s="4">
        <f t="shared" si="112"/>
        <v>0</v>
      </c>
      <c r="AQ190">
        <f t="shared" si="112"/>
        <v>0</v>
      </c>
      <c r="AR190">
        <f t="shared" si="55"/>
        <v>0</v>
      </c>
      <c r="AT190">
        <f t="shared" si="56"/>
        <v>0</v>
      </c>
      <c r="AU190">
        <f t="shared" si="57"/>
        <v>0</v>
      </c>
      <c r="AV190">
        <f t="shared" si="58"/>
        <v>0</v>
      </c>
      <c r="AW190">
        <f t="shared" si="59"/>
        <v>0</v>
      </c>
      <c r="AX190">
        <f t="shared" si="60"/>
        <v>0</v>
      </c>
      <c r="AY190">
        <f t="shared" si="61"/>
        <v>0</v>
      </c>
      <c r="AZ190">
        <f t="shared" si="62"/>
        <v>0</v>
      </c>
      <c r="BA190">
        <f t="shared" si="63"/>
        <v>0</v>
      </c>
      <c r="BB190">
        <f t="shared" si="64"/>
        <v>0</v>
      </c>
      <c r="BC190">
        <f t="shared" si="65"/>
        <v>0</v>
      </c>
      <c r="BD190">
        <f t="shared" si="66"/>
        <v>0</v>
      </c>
      <c r="BE190">
        <f t="shared" si="67"/>
        <v>0</v>
      </c>
      <c r="BF190">
        <f t="shared" si="68"/>
        <v>0</v>
      </c>
      <c r="BG190">
        <f t="shared" si="69"/>
        <v>0</v>
      </c>
      <c r="BH190">
        <f t="shared" si="70"/>
        <v>0</v>
      </c>
      <c r="BI190">
        <f t="shared" si="71"/>
        <v>0</v>
      </c>
      <c r="BJ190">
        <f t="shared" si="72"/>
        <v>0</v>
      </c>
      <c r="BK190">
        <f t="shared" si="73"/>
        <v>0</v>
      </c>
      <c r="BL190">
        <f t="shared" si="74"/>
        <v>0</v>
      </c>
      <c r="BM190">
        <f t="shared" si="75"/>
        <v>0</v>
      </c>
      <c r="BN190">
        <f t="shared" si="76"/>
        <v>0</v>
      </c>
      <c r="BO190">
        <f t="shared" si="77"/>
        <v>0</v>
      </c>
      <c r="BP190">
        <f t="shared" si="78"/>
        <v>0</v>
      </c>
      <c r="BQ190">
        <f t="shared" si="79"/>
        <v>0</v>
      </c>
      <c r="BR190">
        <f t="shared" si="80"/>
        <v>0</v>
      </c>
      <c r="BS190">
        <f t="shared" si="81"/>
        <v>0</v>
      </c>
      <c r="BT190">
        <f t="shared" si="82"/>
        <v>0</v>
      </c>
      <c r="BU190">
        <f t="shared" si="83"/>
        <v>0</v>
      </c>
      <c r="BV190">
        <f t="shared" si="84"/>
        <v>0</v>
      </c>
      <c r="BW190">
        <f t="shared" si="85"/>
        <v>0</v>
      </c>
      <c r="BX190">
        <f t="shared" si="86"/>
        <v>0</v>
      </c>
      <c r="BY190">
        <f t="shared" si="87"/>
        <v>0</v>
      </c>
      <c r="BZ190">
        <f t="shared" si="88"/>
        <v>0</v>
      </c>
      <c r="CA190">
        <f t="shared" si="89"/>
        <v>0</v>
      </c>
      <c r="CB190">
        <f t="shared" si="90"/>
        <v>0</v>
      </c>
      <c r="CC190">
        <f t="shared" si="91"/>
        <v>0</v>
      </c>
      <c r="CD190">
        <f t="shared" si="92"/>
        <v>0</v>
      </c>
      <c r="CE190">
        <f t="shared" si="93"/>
        <v>0</v>
      </c>
      <c r="CF190">
        <f t="shared" si="94"/>
        <v>0</v>
      </c>
      <c r="CG190">
        <f t="shared" si="95"/>
        <v>0</v>
      </c>
      <c r="CH190">
        <f t="shared" si="96"/>
        <v>0</v>
      </c>
      <c r="CI190">
        <f t="shared" si="97"/>
        <v>0</v>
      </c>
      <c r="CJ190" t="e">
        <f t="shared" si="98"/>
        <v>#REF!</v>
      </c>
    </row>
    <row r="191" spans="2:88">
      <c r="B191" s="42">
        <v>16</v>
      </c>
      <c r="C191" s="4">
        <f t="shared" ref="C191:AQ191" si="113">MIN(C133+C$115,0)</f>
        <v>0</v>
      </c>
      <c r="D191" s="4">
        <f t="shared" si="113"/>
        <v>0</v>
      </c>
      <c r="E191" s="4">
        <f t="shared" si="113"/>
        <v>0</v>
      </c>
      <c r="F191" s="4">
        <f t="shared" si="113"/>
        <v>0</v>
      </c>
      <c r="G191" s="4">
        <f t="shared" si="113"/>
        <v>0</v>
      </c>
      <c r="H191" s="4">
        <f t="shared" si="113"/>
        <v>0</v>
      </c>
      <c r="AQ191">
        <f t="shared" si="113"/>
        <v>0</v>
      </c>
      <c r="AR191">
        <f t="shared" si="55"/>
        <v>0</v>
      </c>
      <c r="AT191">
        <f t="shared" si="56"/>
        <v>0</v>
      </c>
      <c r="AU191">
        <f t="shared" si="57"/>
        <v>0</v>
      </c>
      <c r="AV191">
        <f t="shared" si="58"/>
        <v>0</v>
      </c>
      <c r="AW191">
        <f t="shared" si="59"/>
        <v>0</v>
      </c>
      <c r="AX191">
        <f t="shared" si="60"/>
        <v>0</v>
      </c>
      <c r="AY191">
        <f t="shared" si="61"/>
        <v>0</v>
      </c>
      <c r="AZ191">
        <f t="shared" si="62"/>
        <v>0</v>
      </c>
      <c r="BA191">
        <f t="shared" si="63"/>
        <v>0</v>
      </c>
      <c r="BB191">
        <f t="shared" si="64"/>
        <v>0</v>
      </c>
      <c r="BC191">
        <f t="shared" si="65"/>
        <v>0</v>
      </c>
      <c r="BD191">
        <f t="shared" si="66"/>
        <v>0</v>
      </c>
      <c r="BE191">
        <f t="shared" si="67"/>
        <v>0</v>
      </c>
      <c r="BF191">
        <f t="shared" si="68"/>
        <v>0</v>
      </c>
      <c r="BG191">
        <f t="shared" si="69"/>
        <v>0</v>
      </c>
      <c r="BH191">
        <f t="shared" si="70"/>
        <v>0</v>
      </c>
      <c r="BI191">
        <f t="shared" si="71"/>
        <v>0</v>
      </c>
      <c r="BJ191">
        <f t="shared" si="72"/>
        <v>0</v>
      </c>
      <c r="BK191">
        <f t="shared" si="73"/>
        <v>0</v>
      </c>
      <c r="BL191">
        <f t="shared" si="74"/>
        <v>0</v>
      </c>
      <c r="BM191">
        <f t="shared" si="75"/>
        <v>0</v>
      </c>
      <c r="BN191">
        <f t="shared" si="76"/>
        <v>0</v>
      </c>
      <c r="BO191">
        <f t="shared" si="77"/>
        <v>0</v>
      </c>
      <c r="BP191">
        <f t="shared" si="78"/>
        <v>0</v>
      </c>
      <c r="BQ191">
        <f t="shared" si="79"/>
        <v>0</v>
      </c>
      <c r="BR191">
        <f t="shared" si="80"/>
        <v>0</v>
      </c>
      <c r="BS191">
        <f t="shared" si="81"/>
        <v>0</v>
      </c>
      <c r="BT191">
        <f t="shared" si="82"/>
        <v>0</v>
      </c>
      <c r="BU191">
        <f t="shared" si="83"/>
        <v>0</v>
      </c>
      <c r="BV191">
        <f t="shared" si="84"/>
        <v>0</v>
      </c>
      <c r="BW191">
        <f t="shared" si="85"/>
        <v>0</v>
      </c>
      <c r="BX191">
        <f t="shared" si="86"/>
        <v>0</v>
      </c>
      <c r="BY191">
        <f t="shared" si="87"/>
        <v>0</v>
      </c>
      <c r="BZ191">
        <f t="shared" si="88"/>
        <v>0</v>
      </c>
      <c r="CA191">
        <f t="shared" si="89"/>
        <v>0</v>
      </c>
      <c r="CB191">
        <f t="shared" si="90"/>
        <v>0</v>
      </c>
      <c r="CC191">
        <f t="shared" si="91"/>
        <v>0</v>
      </c>
      <c r="CD191">
        <f t="shared" si="92"/>
        <v>0</v>
      </c>
      <c r="CE191">
        <f t="shared" si="93"/>
        <v>0</v>
      </c>
      <c r="CF191">
        <f t="shared" si="94"/>
        <v>0</v>
      </c>
      <c r="CG191">
        <f t="shared" si="95"/>
        <v>0</v>
      </c>
      <c r="CH191">
        <f t="shared" si="96"/>
        <v>0</v>
      </c>
      <c r="CI191">
        <f t="shared" si="97"/>
        <v>0</v>
      </c>
      <c r="CJ191" t="e">
        <f t="shared" si="98"/>
        <v>#REF!</v>
      </c>
    </row>
    <row r="192" spans="2:88">
      <c r="B192" s="42">
        <v>17</v>
      </c>
      <c r="C192" s="4">
        <f t="shared" ref="C192:AQ192" si="114">MIN(C134+C$115,0)</f>
        <v>0</v>
      </c>
      <c r="D192" s="4">
        <f t="shared" si="114"/>
        <v>0</v>
      </c>
      <c r="E192" s="4">
        <f t="shared" si="114"/>
        <v>0</v>
      </c>
      <c r="F192" s="4">
        <f t="shared" si="114"/>
        <v>0</v>
      </c>
      <c r="G192" s="4">
        <f t="shared" si="114"/>
        <v>0</v>
      </c>
      <c r="H192" s="4">
        <f t="shared" si="114"/>
        <v>0</v>
      </c>
      <c r="AQ192">
        <f t="shared" si="114"/>
        <v>0</v>
      </c>
      <c r="AR192">
        <f t="shared" si="55"/>
        <v>0</v>
      </c>
      <c r="AT192">
        <f t="shared" si="56"/>
        <v>0</v>
      </c>
      <c r="AU192">
        <f t="shared" si="57"/>
        <v>0</v>
      </c>
      <c r="AV192">
        <f t="shared" si="58"/>
        <v>0</v>
      </c>
      <c r="AW192">
        <f t="shared" si="59"/>
        <v>0</v>
      </c>
      <c r="AX192">
        <f t="shared" si="60"/>
        <v>0</v>
      </c>
      <c r="AY192">
        <f t="shared" si="61"/>
        <v>0</v>
      </c>
      <c r="AZ192">
        <f t="shared" si="62"/>
        <v>0</v>
      </c>
      <c r="BA192">
        <f t="shared" si="63"/>
        <v>0</v>
      </c>
      <c r="BB192">
        <f t="shared" si="64"/>
        <v>0</v>
      </c>
      <c r="BC192">
        <f t="shared" si="65"/>
        <v>0</v>
      </c>
      <c r="BD192">
        <f t="shared" si="66"/>
        <v>0</v>
      </c>
      <c r="BE192">
        <f t="shared" si="67"/>
        <v>0</v>
      </c>
      <c r="BF192">
        <f t="shared" si="68"/>
        <v>0</v>
      </c>
      <c r="BG192">
        <f t="shared" si="69"/>
        <v>0</v>
      </c>
      <c r="BH192">
        <f t="shared" si="70"/>
        <v>0</v>
      </c>
      <c r="BI192">
        <f t="shared" si="71"/>
        <v>0</v>
      </c>
      <c r="BJ192">
        <f t="shared" si="72"/>
        <v>0</v>
      </c>
      <c r="BK192">
        <f t="shared" si="73"/>
        <v>0</v>
      </c>
      <c r="BL192">
        <f t="shared" si="74"/>
        <v>0</v>
      </c>
      <c r="BM192">
        <f t="shared" si="75"/>
        <v>0</v>
      </c>
      <c r="BN192">
        <f t="shared" si="76"/>
        <v>0</v>
      </c>
      <c r="BO192">
        <f t="shared" si="77"/>
        <v>0</v>
      </c>
      <c r="BP192">
        <f t="shared" si="78"/>
        <v>0</v>
      </c>
      <c r="BQ192">
        <f t="shared" si="79"/>
        <v>0</v>
      </c>
      <c r="BR192">
        <f t="shared" si="80"/>
        <v>0</v>
      </c>
      <c r="BS192">
        <f t="shared" si="81"/>
        <v>0</v>
      </c>
      <c r="BT192">
        <f t="shared" si="82"/>
        <v>0</v>
      </c>
      <c r="BU192">
        <f t="shared" si="83"/>
        <v>0</v>
      </c>
      <c r="BV192">
        <f t="shared" si="84"/>
        <v>0</v>
      </c>
      <c r="BW192">
        <f t="shared" si="85"/>
        <v>0</v>
      </c>
      <c r="BX192">
        <f t="shared" si="86"/>
        <v>0</v>
      </c>
      <c r="BY192">
        <f t="shared" si="87"/>
        <v>0</v>
      </c>
      <c r="BZ192">
        <f t="shared" si="88"/>
        <v>0</v>
      </c>
      <c r="CA192">
        <f t="shared" si="89"/>
        <v>0</v>
      </c>
      <c r="CB192">
        <f t="shared" si="90"/>
        <v>0</v>
      </c>
      <c r="CC192">
        <f t="shared" si="91"/>
        <v>0</v>
      </c>
      <c r="CD192">
        <f t="shared" si="92"/>
        <v>0</v>
      </c>
      <c r="CE192">
        <f t="shared" si="93"/>
        <v>0</v>
      </c>
      <c r="CF192">
        <f t="shared" si="94"/>
        <v>0</v>
      </c>
      <c r="CG192">
        <f t="shared" si="95"/>
        <v>0</v>
      </c>
      <c r="CH192">
        <f t="shared" si="96"/>
        <v>0</v>
      </c>
      <c r="CI192">
        <f t="shared" si="97"/>
        <v>0</v>
      </c>
      <c r="CJ192" t="e">
        <f t="shared" si="98"/>
        <v>#REF!</v>
      </c>
    </row>
    <row r="193" spans="2:88">
      <c r="B193" s="42">
        <v>18</v>
      </c>
      <c r="C193" s="4">
        <f t="shared" ref="C193:AQ193" si="115">MIN(C135+C$115,0)</f>
        <v>0</v>
      </c>
      <c r="D193" s="4">
        <f t="shared" si="115"/>
        <v>0</v>
      </c>
      <c r="E193" s="4">
        <f t="shared" si="115"/>
        <v>-8.8659773047729686</v>
      </c>
      <c r="F193" s="4">
        <f t="shared" si="115"/>
        <v>0</v>
      </c>
      <c r="G193" s="4">
        <f t="shared" si="115"/>
        <v>0</v>
      </c>
      <c r="H193" s="4">
        <f t="shared" si="115"/>
        <v>0</v>
      </c>
      <c r="AQ193">
        <f t="shared" si="115"/>
        <v>0</v>
      </c>
      <c r="AR193">
        <f t="shared" si="55"/>
        <v>-8.8659773047729686</v>
      </c>
      <c r="AT193">
        <f t="shared" si="56"/>
        <v>0</v>
      </c>
      <c r="AU193">
        <f t="shared" si="57"/>
        <v>0</v>
      </c>
      <c r="AV193">
        <f t="shared" si="58"/>
        <v>0</v>
      </c>
      <c r="AW193">
        <f t="shared" si="59"/>
        <v>0</v>
      </c>
      <c r="AX193">
        <f t="shared" si="60"/>
        <v>0</v>
      </c>
      <c r="AY193">
        <f t="shared" si="61"/>
        <v>0</v>
      </c>
      <c r="AZ193">
        <f t="shared" si="62"/>
        <v>0</v>
      </c>
      <c r="BA193">
        <f t="shared" si="63"/>
        <v>0</v>
      </c>
      <c r="BB193">
        <f t="shared" si="64"/>
        <v>0</v>
      </c>
      <c r="BC193">
        <f t="shared" si="65"/>
        <v>0</v>
      </c>
      <c r="BD193">
        <f t="shared" si="66"/>
        <v>0</v>
      </c>
      <c r="BE193">
        <f t="shared" si="67"/>
        <v>0</v>
      </c>
      <c r="BF193">
        <f t="shared" si="68"/>
        <v>0</v>
      </c>
      <c r="BG193">
        <f t="shared" si="69"/>
        <v>0</v>
      </c>
      <c r="BH193">
        <f t="shared" si="70"/>
        <v>0</v>
      </c>
      <c r="BI193">
        <f t="shared" si="71"/>
        <v>0</v>
      </c>
      <c r="BJ193">
        <f t="shared" si="72"/>
        <v>0</v>
      </c>
      <c r="BK193">
        <f t="shared" si="73"/>
        <v>0</v>
      </c>
      <c r="BL193">
        <f t="shared" si="74"/>
        <v>0</v>
      </c>
      <c r="BM193">
        <f t="shared" si="75"/>
        <v>0</v>
      </c>
      <c r="BN193">
        <f t="shared" si="76"/>
        <v>0</v>
      </c>
      <c r="BO193">
        <f t="shared" si="77"/>
        <v>0</v>
      </c>
      <c r="BP193">
        <f t="shared" si="78"/>
        <v>0</v>
      </c>
      <c r="BQ193">
        <f t="shared" si="79"/>
        <v>0</v>
      </c>
      <c r="BR193">
        <f t="shared" si="80"/>
        <v>0</v>
      </c>
      <c r="BS193">
        <f t="shared" si="81"/>
        <v>0</v>
      </c>
      <c r="BT193">
        <f t="shared" si="82"/>
        <v>0</v>
      </c>
      <c r="BU193">
        <f t="shared" si="83"/>
        <v>0</v>
      </c>
      <c r="BV193">
        <f t="shared" si="84"/>
        <v>0</v>
      </c>
      <c r="BW193">
        <f t="shared" si="85"/>
        <v>0</v>
      </c>
      <c r="BX193">
        <f t="shared" si="86"/>
        <v>0</v>
      </c>
      <c r="BY193">
        <f t="shared" si="87"/>
        <v>0</v>
      </c>
      <c r="BZ193">
        <f t="shared" si="88"/>
        <v>0</v>
      </c>
      <c r="CA193">
        <f t="shared" si="89"/>
        <v>0</v>
      </c>
      <c r="CB193">
        <f t="shared" si="90"/>
        <v>0</v>
      </c>
      <c r="CC193">
        <f t="shared" si="91"/>
        <v>0</v>
      </c>
      <c r="CD193">
        <f t="shared" si="92"/>
        <v>0</v>
      </c>
      <c r="CE193">
        <f t="shared" si="93"/>
        <v>0</v>
      </c>
      <c r="CF193">
        <f t="shared" si="94"/>
        <v>0</v>
      </c>
      <c r="CG193">
        <f t="shared" si="95"/>
        <v>0</v>
      </c>
      <c r="CH193">
        <f t="shared" si="96"/>
        <v>0</v>
      </c>
      <c r="CI193">
        <f t="shared" si="97"/>
        <v>0</v>
      </c>
      <c r="CJ193" t="e">
        <f t="shared" si="98"/>
        <v>#REF!</v>
      </c>
    </row>
    <row r="194" spans="2:88">
      <c r="B194" s="42">
        <v>19</v>
      </c>
      <c r="C194" s="4">
        <f t="shared" ref="C194:AQ194" si="116">MIN(C136+C$115,0)</f>
        <v>0</v>
      </c>
      <c r="D194" s="4">
        <f t="shared" si="116"/>
        <v>0</v>
      </c>
      <c r="E194" s="4">
        <f t="shared" si="116"/>
        <v>-8.4061975424688171</v>
      </c>
      <c r="F194" s="4">
        <f t="shared" si="116"/>
        <v>0</v>
      </c>
      <c r="G194" s="4">
        <f t="shared" si="116"/>
        <v>0</v>
      </c>
      <c r="H194" s="4">
        <f t="shared" si="116"/>
        <v>0</v>
      </c>
      <c r="AQ194">
        <f t="shared" si="116"/>
        <v>0</v>
      </c>
      <c r="AR194">
        <f t="shared" si="55"/>
        <v>-8.4061975424688171</v>
      </c>
      <c r="AT194">
        <f t="shared" si="56"/>
        <v>0</v>
      </c>
      <c r="AU194">
        <f t="shared" si="57"/>
        <v>0</v>
      </c>
      <c r="AV194">
        <f t="shared" si="58"/>
        <v>0</v>
      </c>
      <c r="AW194">
        <f t="shared" si="59"/>
        <v>0</v>
      </c>
      <c r="AX194">
        <f t="shared" si="60"/>
        <v>0</v>
      </c>
      <c r="AY194">
        <f t="shared" si="61"/>
        <v>0</v>
      </c>
      <c r="AZ194">
        <f t="shared" si="62"/>
        <v>0</v>
      </c>
      <c r="BA194">
        <f t="shared" si="63"/>
        <v>0</v>
      </c>
      <c r="BB194">
        <f t="shared" si="64"/>
        <v>0</v>
      </c>
      <c r="BC194">
        <f t="shared" si="65"/>
        <v>0</v>
      </c>
      <c r="BD194">
        <f t="shared" si="66"/>
        <v>0</v>
      </c>
      <c r="BE194">
        <f t="shared" si="67"/>
        <v>0</v>
      </c>
      <c r="BF194">
        <f t="shared" si="68"/>
        <v>0</v>
      </c>
      <c r="BG194">
        <f t="shared" si="69"/>
        <v>0</v>
      </c>
      <c r="BH194">
        <f t="shared" si="70"/>
        <v>0</v>
      </c>
      <c r="BI194">
        <f t="shared" si="71"/>
        <v>0</v>
      </c>
      <c r="BJ194">
        <f t="shared" si="72"/>
        <v>0</v>
      </c>
      <c r="BK194">
        <f t="shared" si="73"/>
        <v>0</v>
      </c>
      <c r="BL194">
        <f t="shared" si="74"/>
        <v>0</v>
      </c>
      <c r="BM194">
        <f t="shared" si="75"/>
        <v>0</v>
      </c>
      <c r="BN194">
        <f t="shared" si="76"/>
        <v>0</v>
      </c>
      <c r="BO194">
        <f t="shared" si="77"/>
        <v>0</v>
      </c>
      <c r="BP194">
        <f t="shared" si="78"/>
        <v>0</v>
      </c>
      <c r="BQ194">
        <f t="shared" si="79"/>
        <v>0</v>
      </c>
      <c r="BR194">
        <f t="shared" si="80"/>
        <v>0</v>
      </c>
      <c r="BS194">
        <f t="shared" si="81"/>
        <v>0</v>
      </c>
      <c r="BT194">
        <f t="shared" si="82"/>
        <v>0</v>
      </c>
      <c r="BU194">
        <f t="shared" si="83"/>
        <v>0</v>
      </c>
      <c r="BV194">
        <f t="shared" si="84"/>
        <v>0</v>
      </c>
      <c r="BW194">
        <f t="shared" si="85"/>
        <v>0</v>
      </c>
      <c r="BX194">
        <f t="shared" si="86"/>
        <v>0</v>
      </c>
      <c r="BY194">
        <f t="shared" si="87"/>
        <v>0</v>
      </c>
      <c r="BZ194">
        <f t="shared" si="88"/>
        <v>0</v>
      </c>
      <c r="CA194">
        <f t="shared" si="89"/>
        <v>0</v>
      </c>
      <c r="CB194">
        <f t="shared" si="90"/>
        <v>0</v>
      </c>
      <c r="CC194">
        <f t="shared" si="91"/>
        <v>0</v>
      </c>
      <c r="CD194">
        <f t="shared" si="92"/>
        <v>0</v>
      </c>
      <c r="CE194">
        <f t="shared" si="93"/>
        <v>0</v>
      </c>
      <c r="CF194">
        <f t="shared" si="94"/>
        <v>0</v>
      </c>
      <c r="CG194">
        <f t="shared" si="95"/>
        <v>0</v>
      </c>
      <c r="CH194">
        <f t="shared" si="96"/>
        <v>0</v>
      </c>
      <c r="CI194">
        <f t="shared" si="97"/>
        <v>0</v>
      </c>
      <c r="CJ194" t="e">
        <f t="shared" si="98"/>
        <v>#REF!</v>
      </c>
    </row>
    <row r="195" spans="2:88">
      <c r="B195" s="42">
        <v>20</v>
      </c>
      <c r="C195" s="4">
        <f t="shared" ref="C195:AQ195" si="117">MIN(C137+C$115,0)</f>
        <v>0</v>
      </c>
      <c r="D195" s="4">
        <f t="shared" si="117"/>
        <v>0</v>
      </c>
      <c r="E195" s="4">
        <f t="shared" si="117"/>
        <v>0</v>
      </c>
      <c r="F195" s="4">
        <f t="shared" si="117"/>
        <v>0</v>
      </c>
      <c r="G195" s="4">
        <f t="shared" si="117"/>
        <v>0</v>
      </c>
      <c r="H195" s="4">
        <f t="shared" si="117"/>
        <v>0</v>
      </c>
      <c r="AQ195">
        <f t="shared" si="117"/>
        <v>0</v>
      </c>
      <c r="AR195">
        <f t="shared" si="55"/>
        <v>0</v>
      </c>
      <c r="AT195">
        <f t="shared" si="56"/>
        <v>0</v>
      </c>
      <c r="AU195">
        <f t="shared" si="57"/>
        <v>0</v>
      </c>
      <c r="AV195">
        <f t="shared" si="58"/>
        <v>0</v>
      </c>
      <c r="AW195">
        <f t="shared" si="59"/>
        <v>0</v>
      </c>
      <c r="AX195">
        <f t="shared" si="60"/>
        <v>0</v>
      </c>
      <c r="AY195">
        <f t="shared" si="61"/>
        <v>0</v>
      </c>
      <c r="AZ195">
        <f t="shared" si="62"/>
        <v>0</v>
      </c>
      <c r="BA195">
        <f t="shared" si="63"/>
        <v>0</v>
      </c>
      <c r="BB195">
        <f t="shared" si="64"/>
        <v>0</v>
      </c>
      <c r="BC195">
        <f t="shared" si="65"/>
        <v>0</v>
      </c>
      <c r="BD195">
        <f t="shared" si="66"/>
        <v>0</v>
      </c>
      <c r="BE195">
        <f t="shared" si="67"/>
        <v>0</v>
      </c>
      <c r="BF195">
        <f t="shared" si="68"/>
        <v>0</v>
      </c>
      <c r="BG195">
        <f t="shared" si="69"/>
        <v>0</v>
      </c>
      <c r="BH195">
        <f t="shared" si="70"/>
        <v>0</v>
      </c>
      <c r="BI195">
        <f t="shared" si="71"/>
        <v>0</v>
      </c>
      <c r="BJ195">
        <f t="shared" si="72"/>
        <v>0</v>
      </c>
      <c r="BK195">
        <f t="shared" si="73"/>
        <v>0</v>
      </c>
      <c r="BL195">
        <f t="shared" si="74"/>
        <v>0</v>
      </c>
      <c r="BM195">
        <f t="shared" si="75"/>
        <v>0</v>
      </c>
      <c r="BN195">
        <f t="shared" si="76"/>
        <v>0</v>
      </c>
      <c r="BO195">
        <f t="shared" si="77"/>
        <v>0</v>
      </c>
      <c r="BP195">
        <f t="shared" si="78"/>
        <v>0</v>
      </c>
      <c r="BQ195">
        <f t="shared" si="79"/>
        <v>0</v>
      </c>
      <c r="BR195">
        <f t="shared" si="80"/>
        <v>0</v>
      </c>
      <c r="BS195">
        <f t="shared" si="81"/>
        <v>0</v>
      </c>
      <c r="BT195">
        <f t="shared" si="82"/>
        <v>0</v>
      </c>
      <c r="BU195">
        <f t="shared" si="83"/>
        <v>0</v>
      </c>
      <c r="BV195">
        <f t="shared" si="84"/>
        <v>0</v>
      </c>
      <c r="BW195">
        <f t="shared" si="85"/>
        <v>0</v>
      </c>
      <c r="BX195">
        <f t="shared" si="86"/>
        <v>0</v>
      </c>
      <c r="BY195">
        <f t="shared" si="87"/>
        <v>0</v>
      </c>
      <c r="BZ195">
        <f t="shared" si="88"/>
        <v>0</v>
      </c>
      <c r="CA195">
        <f t="shared" si="89"/>
        <v>0</v>
      </c>
      <c r="CB195">
        <f t="shared" si="90"/>
        <v>0</v>
      </c>
      <c r="CC195">
        <f t="shared" si="91"/>
        <v>0</v>
      </c>
      <c r="CD195">
        <f t="shared" si="92"/>
        <v>0</v>
      </c>
      <c r="CE195">
        <f t="shared" si="93"/>
        <v>0</v>
      </c>
      <c r="CF195">
        <f t="shared" si="94"/>
        <v>0</v>
      </c>
      <c r="CG195">
        <f t="shared" si="95"/>
        <v>0</v>
      </c>
      <c r="CH195">
        <f t="shared" si="96"/>
        <v>0</v>
      </c>
      <c r="CI195">
        <f t="shared" si="97"/>
        <v>0</v>
      </c>
      <c r="CJ195" t="e">
        <f t="shared" si="98"/>
        <v>#REF!</v>
      </c>
    </row>
    <row r="196" spans="2:88">
      <c r="B196" s="42">
        <v>21</v>
      </c>
      <c r="C196" s="4">
        <f t="shared" ref="C196:AQ196" si="118">MIN(C138+C$115,0)</f>
        <v>0</v>
      </c>
      <c r="D196" s="4">
        <f t="shared" si="118"/>
        <v>0</v>
      </c>
      <c r="E196" s="4">
        <f t="shared" si="118"/>
        <v>0</v>
      </c>
      <c r="F196" s="4">
        <f t="shared" si="118"/>
        <v>0</v>
      </c>
      <c r="G196" s="4">
        <f t="shared" si="118"/>
        <v>0</v>
      </c>
      <c r="H196" s="4">
        <f t="shared" si="118"/>
        <v>0</v>
      </c>
      <c r="AQ196">
        <f t="shared" si="118"/>
        <v>0</v>
      </c>
      <c r="AR196">
        <f t="shared" si="55"/>
        <v>0</v>
      </c>
      <c r="AT196">
        <f t="shared" si="56"/>
        <v>0</v>
      </c>
      <c r="AU196">
        <f t="shared" si="57"/>
        <v>0</v>
      </c>
      <c r="AV196">
        <f t="shared" si="58"/>
        <v>0</v>
      </c>
      <c r="AW196">
        <f t="shared" si="59"/>
        <v>0</v>
      </c>
      <c r="AX196">
        <f t="shared" si="60"/>
        <v>0</v>
      </c>
      <c r="AY196">
        <f t="shared" si="61"/>
        <v>0</v>
      </c>
      <c r="AZ196">
        <f t="shared" si="62"/>
        <v>0</v>
      </c>
      <c r="BA196">
        <f t="shared" si="63"/>
        <v>0</v>
      </c>
      <c r="BB196">
        <f t="shared" si="64"/>
        <v>0</v>
      </c>
      <c r="BC196">
        <f t="shared" si="65"/>
        <v>0</v>
      </c>
      <c r="BD196">
        <f t="shared" si="66"/>
        <v>0</v>
      </c>
      <c r="BE196">
        <f t="shared" si="67"/>
        <v>0</v>
      </c>
      <c r="BF196">
        <f t="shared" si="68"/>
        <v>0</v>
      </c>
      <c r="BG196">
        <f t="shared" si="69"/>
        <v>0</v>
      </c>
      <c r="BH196">
        <f t="shared" si="70"/>
        <v>0</v>
      </c>
      <c r="BI196">
        <f t="shared" si="71"/>
        <v>0</v>
      </c>
      <c r="BJ196">
        <f t="shared" si="72"/>
        <v>0</v>
      </c>
      <c r="BK196">
        <f t="shared" si="73"/>
        <v>0</v>
      </c>
      <c r="BL196">
        <f t="shared" si="74"/>
        <v>0</v>
      </c>
      <c r="BM196">
        <f t="shared" si="75"/>
        <v>0</v>
      </c>
      <c r="BN196">
        <f t="shared" si="76"/>
        <v>0</v>
      </c>
      <c r="BO196">
        <f t="shared" si="77"/>
        <v>0</v>
      </c>
      <c r="BP196">
        <f t="shared" si="78"/>
        <v>0</v>
      </c>
      <c r="BQ196">
        <f t="shared" si="79"/>
        <v>0</v>
      </c>
      <c r="BR196">
        <f t="shared" si="80"/>
        <v>0</v>
      </c>
      <c r="BS196">
        <f t="shared" si="81"/>
        <v>0</v>
      </c>
      <c r="BT196">
        <f t="shared" si="82"/>
        <v>0</v>
      </c>
      <c r="BU196">
        <f t="shared" si="83"/>
        <v>0</v>
      </c>
      <c r="BV196">
        <f t="shared" si="84"/>
        <v>0</v>
      </c>
      <c r="BW196">
        <f t="shared" si="85"/>
        <v>0</v>
      </c>
      <c r="BX196">
        <f t="shared" si="86"/>
        <v>0</v>
      </c>
      <c r="BY196">
        <f t="shared" si="87"/>
        <v>0</v>
      </c>
      <c r="BZ196">
        <f t="shared" si="88"/>
        <v>0</v>
      </c>
      <c r="CA196">
        <f t="shared" si="89"/>
        <v>0</v>
      </c>
      <c r="CB196">
        <f t="shared" si="90"/>
        <v>0</v>
      </c>
      <c r="CC196">
        <f t="shared" si="91"/>
        <v>0</v>
      </c>
      <c r="CD196">
        <f t="shared" si="92"/>
        <v>0</v>
      </c>
      <c r="CE196">
        <f t="shared" si="93"/>
        <v>0</v>
      </c>
      <c r="CF196">
        <f t="shared" si="94"/>
        <v>0</v>
      </c>
      <c r="CG196">
        <f t="shared" si="95"/>
        <v>0</v>
      </c>
      <c r="CH196">
        <f t="shared" si="96"/>
        <v>0</v>
      </c>
      <c r="CI196">
        <f t="shared" si="97"/>
        <v>0</v>
      </c>
      <c r="CJ196" t="e">
        <f t="shared" si="98"/>
        <v>#REF!</v>
      </c>
    </row>
    <row r="197" spans="2:88">
      <c r="B197" s="42">
        <v>22</v>
      </c>
      <c r="C197" s="4">
        <f t="shared" ref="C197:AQ197" si="119">MIN(C139+C$115,0)</f>
        <v>0</v>
      </c>
      <c r="D197" s="4">
        <f t="shared" si="119"/>
        <v>0</v>
      </c>
      <c r="E197" s="4">
        <f t="shared" si="119"/>
        <v>0</v>
      </c>
      <c r="F197" s="4">
        <f t="shared" si="119"/>
        <v>0</v>
      </c>
      <c r="G197" s="4">
        <f t="shared" si="119"/>
        <v>0</v>
      </c>
      <c r="H197" s="4">
        <f t="shared" si="119"/>
        <v>0</v>
      </c>
      <c r="AQ197">
        <f t="shared" si="119"/>
        <v>0</v>
      </c>
      <c r="AR197">
        <f t="shared" si="55"/>
        <v>0</v>
      </c>
      <c r="AT197">
        <f t="shared" si="56"/>
        <v>0</v>
      </c>
      <c r="AU197">
        <f t="shared" si="57"/>
        <v>0</v>
      </c>
      <c r="AV197">
        <f t="shared" si="58"/>
        <v>0</v>
      </c>
      <c r="AW197">
        <f t="shared" si="59"/>
        <v>0</v>
      </c>
      <c r="AX197">
        <f t="shared" si="60"/>
        <v>0</v>
      </c>
      <c r="AY197">
        <f t="shared" si="61"/>
        <v>0</v>
      </c>
      <c r="AZ197">
        <f t="shared" si="62"/>
        <v>0</v>
      </c>
      <c r="BA197">
        <f t="shared" si="63"/>
        <v>0</v>
      </c>
      <c r="BB197">
        <f t="shared" si="64"/>
        <v>0</v>
      </c>
      <c r="BC197">
        <f t="shared" si="65"/>
        <v>0</v>
      </c>
      <c r="BD197">
        <f t="shared" si="66"/>
        <v>0</v>
      </c>
      <c r="BE197">
        <f t="shared" si="67"/>
        <v>0</v>
      </c>
      <c r="BF197">
        <f t="shared" si="68"/>
        <v>0</v>
      </c>
      <c r="BG197">
        <f t="shared" si="69"/>
        <v>0</v>
      </c>
      <c r="BH197">
        <f t="shared" si="70"/>
        <v>0</v>
      </c>
      <c r="BI197">
        <f t="shared" si="71"/>
        <v>0</v>
      </c>
      <c r="BJ197">
        <f t="shared" si="72"/>
        <v>0</v>
      </c>
      <c r="BK197">
        <f t="shared" si="73"/>
        <v>0</v>
      </c>
      <c r="BL197">
        <f t="shared" si="74"/>
        <v>0</v>
      </c>
      <c r="BM197">
        <f t="shared" si="75"/>
        <v>0</v>
      </c>
      <c r="BN197">
        <f t="shared" si="76"/>
        <v>0</v>
      </c>
      <c r="BO197">
        <f t="shared" si="77"/>
        <v>0</v>
      </c>
      <c r="BP197">
        <f t="shared" si="78"/>
        <v>0</v>
      </c>
      <c r="BQ197">
        <f t="shared" si="79"/>
        <v>0</v>
      </c>
      <c r="BR197">
        <f t="shared" si="80"/>
        <v>0</v>
      </c>
      <c r="BS197">
        <f t="shared" si="81"/>
        <v>0</v>
      </c>
      <c r="BT197">
        <f t="shared" si="82"/>
        <v>0</v>
      </c>
      <c r="BU197">
        <f t="shared" si="83"/>
        <v>0</v>
      </c>
      <c r="BV197">
        <f t="shared" si="84"/>
        <v>0</v>
      </c>
      <c r="BW197">
        <f t="shared" si="85"/>
        <v>0</v>
      </c>
      <c r="BX197">
        <f t="shared" si="86"/>
        <v>0</v>
      </c>
      <c r="BY197">
        <f t="shared" si="87"/>
        <v>0</v>
      </c>
      <c r="BZ197">
        <f t="shared" si="88"/>
        <v>0</v>
      </c>
      <c r="CA197">
        <f t="shared" si="89"/>
        <v>0</v>
      </c>
      <c r="CB197">
        <f t="shared" si="90"/>
        <v>0</v>
      </c>
      <c r="CC197">
        <f t="shared" si="91"/>
        <v>0</v>
      </c>
      <c r="CD197">
        <f t="shared" si="92"/>
        <v>0</v>
      </c>
      <c r="CE197">
        <f t="shared" si="93"/>
        <v>0</v>
      </c>
      <c r="CF197">
        <f t="shared" si="94"/>
        <v>0</v>
      </c>
      <c r="CG197">
        <f t="shared" si="95"/>
        <v>0</v>
      </c>
      <c r="CH197">
        <f t="shared" si="96"/>
        <v>0</v>
      </c>
      <c r="CI197">
        <f t="shared" si="97"/>
        <v>0</v>
      </c>
      <c r="CJ197" t="e">
        <f t="shared" si="98"/>
        <v>#REF!</v>
      </c>
    </row>
    <row r="198" spans="2:88">
      <c r="B198" s="42">
        <v>23</v>
      </c>
      <c r="C198" s="4">
        <f t="shared" ref="C198:AQ198" si="120">MIN(C140+C$115,0)</f>
        <v>0</v>
      </c>
      <c r="D198" s="4">
        <f t="shared" si="120"/>
        <v>0</v>
      </c>
      <c r="E198" s="4">
        <f t="shared" si="120"/>
        <v>0</v>
      </c>
      <c r="F198" s="4">
        <f t="shared" si="120"/>
        <v>0</v>
      </c>
      <c r="G198" s="4">
        <f t="shared" si="120"/>
        <v>0</v>
      </c>
      <c r="H198" s="4">
        <f t="shared" si="120"/>
        <v>0</v>
      </c>
      <c r="AQ198">
        <f t="shared" si="120"/>
        <v>0</v>
      </c>
      <c r="AR198">
        <f t="shared" ref="AR198" si="121">MAX(C198:AQ198)</f>
        <v>0</v>
      </c>
      <c r="AT198">
        <f t="shared" si="56"/>
        <v>0</v>
      </c>
      <c r="AU198">
        <f t="shared" si="57"/>
        <v>0</v>
      </c>
      <c r="AV198">
        <f t="shared" si="58"/>
        <v>0</v>
      </c>
      <c r="AW198">
        <f t="shared" si="59"/>
        <v>0</v>
      </c>
      <c r="AX198">
        <f t="shared" si="60"/>
        <v>0</v>
      </c>
      <c r="AY198">
        <f t="shared" si="61"/>
        <v>0</v>
      </c>
      <c r="AZ198">
        <f t="shared" si="62"/>
        <v>0</v>
      </c>
      <c r="BA198">
        <f t="shared" si="63"/>
        <v>0</v>
      </c>
      <c r="BB198">
        <f t="shared" si="64"/>
        <v>0</v>
      </c>
      <c r="BC198">
        <f t="shared" si="65"/>
        <v>0</v>
      </c>
      <c r="BD198">
        <f t="shared" si="66"/>
        <v>0</v>
      </c>
      <c r="BE198">
        <f t="shared" si="67"/>
        <v>0</v>
      </c>
      <c r="BF198">
        <f t="shared" si="68"/>
        <v>0</v>
      </c>
      <c r="BG198">
        <f t="shared" si="69"/>
        <v>0</v>
      </c>
      <c r="BH198">
        <f t="shared" si="70"/>
        <v>0</v>
      </c>
      <c r="BI198">
        <f t="shared" si="71"/>
        <v>0</v>
      </c>
      <c r="BJ198">
        <f t="shared" si="72"/>
        <v>0</v>
      </c>
      <c r="BK198">
        <f t="shared" si="73"/>
        <v>0</v>
      </c>
      <c r="BL198">
        <f t="shared" si="74"/>
        <v>0</v>
      </c>
      <c r="BM198">
        <f t="shared" si="75"/>
        <v>0</v>
      </c>
      <c r="BN198">
        <f t="shared" si="76"/>
        <v>0</v>
      </c>
      <c r="BO198">
        <f t="shared" si="77"/>
        <v>0</v>
      </c>
      <c r="BP198">
        <f t="shared" si="78"/>
        <v>0</v>
      </c>
      <c r="BQ198">
        <f t="shared" si="79"/>
        <v>0</v>
      </c>
      <c r="BR198">
        <f t="shared" si="80"/>
        <v>0</v>
      </c>
      <c r="BS198">
        <f t="shared" si="81"/>
        <v>0</v>
      </c>
      <c r="BT198">
        <f t="shared" si="82"/>
        <v>0</v>
      </c>
      <c r="BU198">
        <f t="shared" si="83"/>
        <v>0</v>
      </c>
      <c r="BV198">
        <f t="shared" si="84"/>
        <v>0</v>
      </c>
      <c r="BW198">
        <f t="shared" si="85"/>
        <v>0</v>
      </c>
      <c r="BX198">
        <f t="shared" si="86"/>
        <v>0</v>
      </c>
      <c r="BY198">
        <f t="shared" si="87"/>
        <v>0</v>
      </c>
      <c r="BZ198">
        <f t="shared" si="88"/>
        <v>0</v>
      </c>
      <c r="CA198">
        <f t="shared" si="89"/>
        <v>0</v>
      </c>
      <c r="CB198">
        <f t="shared" si="90"/>
        <v>0</v>
      </c>
      <c r="CC198">
        <f t="shared" si="91"/>
        <v>0</v>
      </c>
      <c r="CD198">
        <f t="shared" si="92"/>
        <v>0</v>
      </c>
      <c r="CE198">
        <f t="shared" si="93"/>
        <v>0</v>
      </c>
      <c r="CF198">
        <f t="shared" si="94"/>
        <v>0</v>
      </c>
      <c r="CG198">
        <f t="shared" si="95"/>
        <v>0</v>
      </c>
      <c r="CH198">
        <f t="shared" si="96"/>
        <v>0</v>
      </c>
      <c r="CI198">
        <f t="shared" si="97"/>
        <v>0</v>
      </c>
      <c r="CJ198" t="e">
        <f t="shared" si="98"/>
        <v>#REF!</v>
      </c>
    </row>
    <row r="199" spans="2:88">
      <c r="B199" t="s">
        <v>238</v>
      </c>
      <c r="C199">
        <f>SUM(C175:C198)</f>
        <v>0</v>
      </c>
      <c r="D199">
        <f t="shared" ref="D199:AQ199" si="122">SUM(D175:D198)</f>
        <v>0</v>
      </c>
      <c r="E199">
        <f t="shared" si="122"/>
        <v>-17.272174847241786</v>
      </c>
      <c r="F199">
        <f t="shared" si="122"/>
        <v>0</v>
      </c>
      <c r="G199">
        <f t="shared" si="122"/>
        <v>0</v>
      </c>
      <c r="H199">
        <f t="shared" si="122"/>
        <v>0</v>
      </c>
      <c r="I199">
        <f t="shared" si="122"/>
        <v>0</v>
      </c>
      <c r="AQ199">
        <f t="shared" si="122"/>
        <v>0</v>
      </c>
    </row>
    <row r="200" spans="2:88">
      <c r="B200" s="16" t="s">
        <v>71</v>
      </c>
      <c r="C200">
        <v>1</v>
      </c>
      <c r="D200">
        <v>2</v>
      </c>
      <c r="E200">
        <v>3</v>
      </c>
      <c r="F200">
        <v>4</v>
      </c>
      <c r="G200">
        <v>5</v>
      </c>
      <c r="H200">
        <v>6</v>
      </c>
      <c r="I200">
        <v>7</v>
      </c>
      <c r="J200">
        <v>8</v>
      </c>
      <c r="K200">
        <v>9</v>
      </c>
      <c r="L200">
        <v>10</v>
      </c>
      <c r="M200">
        <v>11</v>
      </c>
      <c r="N200">
        <v>12</v>
      </c>
      <c r="O200">
        <v>13</v>
      </c>
      <c r="P200">
        <v>14</v>
      </c>
      <c r="Q200">
        <v>15</v>
      </c>
      <c r="R200">
        <v>16</v>
      </c>
      <c r="S200">
        <v>17</v>
      </c>
      <c r="T200">
        <v>18</v>
      </c>
      <c r="U200">
        <v>19</v>
      </c>
      <c r="V200">
        <v>20</v>
      </c>
      <c r="W200">
        <v>21</v>
      </c>
      <c r="X200">
        <v>22</v>
      </c>
      <c r="Y200">
        <v>23</v>
      </c>
      <c r="Z200">
        <v>24</v>
      </c>
      <c r="AA200">
        <v>25</v>
      </c>
      <c r="AB200">
        <v>26</v>
      </c>
      <c r="AC200">
        <v>27</v>
      </c>
      <c r="AD200">
        <v>28</v>
      </c>
      <c r="AE200">
        <v>29</v>
      </c>
      <c r="AF200">
        <v>30</v>
      </c>
      <c r="AG200">
        <v>31</v>
      </c>
      <c r="AH200">
        <v>32</v>
      </c>
      <c r="AI200">
        <v>33</v>
      </c>
      <c r="AJ200">
        <v>34</v>
      </c>
      <c r="AK200">
        <v>35</v>
      </c>
      <c r="AL200">
        <v>36</v>
      </c>
      <c r="AM200">
        <v>37</v>
      </c>
      <c r="AN200">
        <v>38</v>
      </c>
      <c r="AO200">
        <v>39</v>
      </c>
      <c r="AP200">
        <v>40</v>
      </c>
      <c r="AQ200">
        <v>41</v>
      </c>
    </row>
    <row r="201" spans="2:88">
      <c r="B201" t="s">
        <v>233</v>
      </c>
      <c r="C201">
        <f>SUMIFS(C200:AQ200,C199:AQ199,"&lt; 0")</f>
        <v>3</v>
      </c>
    </row>
    <row r="203" spans="2:88">
      <c r="B203" t="s">
        <v>239</v>
      </c>
      <c r="C203" s="3">
        <f>_xlfn.IFS(C201&gt;0,C201,B172&gt;0,B172)</f>
        <v>3</v>
      </c>
      <c r="G203">
        <f>C201</f>
        <v>3</v>
      </c>
      <c r="H203">
        <f>B172</f>
        <v>1</v>
      </c>
    </row>
    <row r="204" spans="2:88" ht="32">
      <c r="B204" t="s">
        <v>240</v>
      </c>
      <c r="C204" s="3">
        <f t="array" ref="C204">_xlfn.IFS(C201&gt;0,2,B172&gt;0,1)</f>
        <v>2</v>
      </c>
      <c r="D204" s="18" t="s">
        <v>241</v>
      </c>
    </row>
    <row r="207" spans="2:88" ht="16">
      <c r="B207" s="36" t="str">
        <f>'0.输入区'!A71</f>
        <v>线路</v>
      </c>
      <c r="C207" s="36" t="str">
        <f>'0.输入区'!B71</f>
        <v>最大值（MW）</v>
      </c>
      <c r="D207" s="36" t="str">
        <f>'0.输入区'!C71</f>
        <v>最小值（MW）</v>
      </c>
    </row>
    <row r="208" spans="2:88" ht="16">
      <c r="B208" s="36" t="str">
        <f>'0.输入区'!A72</f>
        <v>1</v>
      </c>
      <c r="C208" s="37">
        <f>'0.输入区'!B72</f>
        <v>3080</v>
      </c>
      <c r="D208" s="37">
        <f>'0.输入区'!C72</f>
        <v>3080</v>
      </c>
    </row>
    <row r="209" spans="2:4" ht="16">
      <c r="B209" s="36" t="str">
        <f>'0.输入区'!A73</f>
        <v>2</v>
      </c>
      <c r="C209" s="37">
        <f>'0.输入区'!B73</f>
        <v>1880</v>
      </c>
      <c r="D209" s="37">
        <f>'0.输入区'!C73</f>
        <v>1880</v>
      </c>
    </row>
    <row r="210" spans="2:4" ht="16">
      <c r="B210" s="36" t="str">
        <f>'0.输入区'!A74</f>
        <v>3</v>
      </c>
      <c r="C210" s="37">
        <f>'0.输入区'!B74</f>
        <v>2140</v>
      </c>
      <c r="D210" s="37">
        <f>'0.输入区'!C74</f>
        <v>2140</v>
      </c>
    </row>
    <row r="211" spans="2:4" ht="16">
      <c r="B211" s="36" t="str">
        <f>'0.输入区'!A75</f>
        <v>4</v>
      </c>
      <c r="C211" s="37">
        <f>'0.输入区'!B75</f>
        <v>750</v>
      </c>
      <c r="D211" s="37">
        <f>'0.输入区'!C75</f>
        <v>750</v>
      </c>
    </row>
    <row r="212" spans="2:4" ht="16">
      <c r="B212" s="36" t="str">
        <f>'0.输入区'!A76</f>
        <v>5</v>
      </c>
      <c r="C212" s="37">
        <f>'0.输入区'!B76</f>
        <v>3380</v>
      </c>
      <c r="D212" s="37">
        <f>'0.输入区'!C76</f>
        <v>3380</v>
      </c>
    </row>
    <row r="213" spans="2:4" ht="16">
      <c r="B213" s="36" t="str">
        <f>'0.输入区'!A77</f>
        <v>6</v>
      </c>
      <c r="C213" s="37">
        <f>'0.输入区'!B77</f>
        <v>1130</v>
      </c>
      <c r="D213" s="37">
        <f>'0.输入区'!C77</f>
        <v>1130</v>
      </c>
    </row>
    <row r="214" spans="2:4" ht="16">
      <c r="B214" s="36">
        <f>'0.输入区'!A78</f>
        <v>0</v>
      </c>
      <c r="C214" s="37">
        <f>'0.输入区'!B78</f>
        <v>0</v>
      </c>
      <c r="D214" s="37">
        <f>'0.输入区'!C78</f>
        <v>0</v>
      </c>
    </row>
    <row r="215" spans="2:4" ht="16">
      <c r="B215" s="36" t="e">
        <f>'0.输入区'!#REF!</f>
        <v>#REF!</v>
      </c>
      <c r="C215" s="37" t="e">
        <f>'0.输入区'!#REF!</f>
        <v>#REF!</v>
      </c>
      <c r="D215" s="37" t="e">
        <f>'0.输入区'!#REF!</f>
        <v>#REF!</v>
      </c>
    </row>
    <row r="216" spans="2:4" ht="16">
      <c r="B216" s="36" t="e">
        <f>'0.输入区'!#REF!</f>
        <v>#REF!</v>
      </c>
      <c r="C216" s="37" t="e">
        <f>'0.输入区'!#REF!</f>
        <v>#REF!</v>
      </c>
      <c r="D216" s="37" t="e">
        <f>'0.输入区'!#REF!</f>
        <v>#REF!</v>
      </c>
    </row>
    <row r="217" spans="2:4" ht="16">
      <c r="B217" s="36" t="e">
        <f>'0.输入区'!#REF!</f>
        <v>#REF!</v>
      </c>
      <c r="C217" s="37" t="e">
        <f>'0.输入区'!#REF!</f>
        <v>#REF!</v>
      </c>
      <c r="D217" s="37" t="e">
        <f>'0.输入区'!#REF!</f>
        <v>#REF!</v>
      </c>
    </row>
    <row r="218" spans="2:4" ht="16">
      <c r="B218" s="36" t="e">
        <f>'0.输入区'!#REF!</f>
        <v>#REF!</v>
      </c>
      <c r="C218" s="37" t="e">
        <f>'0.输入区'!#REF!</f>
        <v>#REF!</v>
      </c>
      <c r="D218" s="37" t="e">
        <f>'0.输入区'!#REF!</f>
        <v>#REF!</v>
      </c>
    </row>
    <row r="219" spans="2:4" ht="16">
      <c r="B219" s="36" t="e">
        <f>'0.输入区'!#REF!</f>
        <v>#REF!</v>
      </c>
      <c r="C219" s="37" t="e">
        <f>'0.输入区'!#REF!</f>
        <v>#REF!</v>
      </c>
      <c r="D219" s="37" t="e">
        <f>'0.输入区'!#REF!</f>
        <v>#REF!</v>
      </c>
    </row>
    <row r="220" spans="2:4" ht="16">
      <c r="B220" s="36" t="e">
        <f>'0.输入区'!#REF!</f>
        <v>#REF!</v>
      </c>
      <c r="C220" s="37" t="e">
        <f>'0.输入区'!#REF!</f>
        <v>#REF!</v>
      </c>
      <c r="D220" s="37" t="e">
        <f>'0.输入区'!#REF!</f>
        <v>#REF!</v>
      </c>
    </row>
    <row r="221" spans="2:4" ht="16">
      <c r="B221" s="36" t="e">
        <f>'0.输入区'!#REF!</f>
        <v>#REF!</v>
      </c>
      <c r="C221" s="37" t="e">
        <f>'0.输入区'!#REF!</f>
        <v>#REF!</v>
      </c>
      <c r="D221" s="37" t="e">
        <f>'0.输入区'!#REF!</f>
        <v>#REF!</v>
      </c>
    </row>
    <row r="222" spans="2:4" ht="16">
      <c r="B222" s="36" t="e">
        <f>'0.输入区'!#REF!</f>
        <v>#REF!</v>
      </c>
      <c r="C222" s="37" t="e">
        <f>'0.输入区'!#REF!</f>
        <v>#REF!</v>
      </c>
      <c r="D222" s="37" t="e">
        <f>'0.输入区'!#REF!</f>
        <v>#REF!</v>
      </c>
    </row>
    <row r="223" spans="2:4" ht="16">
      <c r="B223" s="36" t="e">
        <f>'0.输入区'!#REF!</f>
        <v>#REF!</v>
      </c>
      <c r="C223" s="37" t="e">
        <f>'0.输入区'!#REF!</f>
        <v>#REF!</v>
      </c>
      <c r="D223" s="37" t="e">
        <f>'0.输入区'!#REF!</f>
        <v>#REF!</v>
      </c>
    </row>
    <row r="224" spans="2:4" ht="16">
      <c r="B224" s="36" t="e">
        <f>'0.输入区'!#REF!</f>
        <v>#REF!</v>
      </c>
      <c r="C224" s="37" t="e">
        <f>'0.输入区'!#REF!</f>
        <v>#REF!</v>
      </c>
      <c r="D224" s="37" t="e">
        <f>'0.输入区'!#REF!</f>
        <v>#REF!</v>
      </c>
    </row>
    <row r="225" spans="2:4" ht="16">
      <c r="B225" s="36" t="e">
        <f>'0.输入区'!#REF!</f>
        <v>#REF!</v>
      </c>
      <c r="C225" s="37" t="e">
        <f>'0.输入区'!#REF!</f>
        <v>#REF!</v>
      </c>
      <c r="D225" s="37" t="e">
        <f>'0.输入区'!#REF!</f>
        <v>#REF!</v>
      </c>
    </row>
    <row r="226" spans="2:4" ht="16">
      <c r="B226" s="36" t="e">
        <f>'0.输入区'!#REF!</f>
        <v>#REF!</v>
      </c>
      <c r="C226" s="37" t="e">
        <f>'0.输入区'!#REF!</f>
        <v>#REF!</v>
      </c>
      <c r="D226" s="37" t="e">
        <f>'0.输入区'!#REF!</f>
        <v>#REF!</v>
      </c>
    </row>
    <row r="227" spans="2:4" ht="16">
      <c r="B227" s="36" t="e">
        <f>'0.输入区'!#REF!</f>
        <v>#REF!</v>
      </c>
      <c r="C227" s="37" t="e">
        <f>'0.输入区'!#REF!</f>
        <v>#REF!</v>
      </c>
      <c r="D227" s="37" t="e">
        <f>'0.输入区'!#REF!</f>
        <v>#REF!</v>
      </c>
    </row>
    <row r="228" spans="2:4" ht="16">
      <c r="B228" s="36" t="e">
        <f>'0.输入区'!#REF!</f>
        <v>#REF!</v>
      </c>
      <c r="C228" s="37" t="e">
        <f>'0.输入区'!#REF!</f>
        <v>#REF!</v>
      </c>
      <c r="D228" s="37" t="e">
        <f>'0.输入区'!#REF!</f>
        <v>#REF!</v>
      </c>
    </row>
    <row r="229" spans="2:4" ht="16">
      <c r="B229" s="36" t="e">
        <f>'0.输入区'!#REF!</f>
        <v>#REF!</v>
      </c>
      <c r="C229" s="37" t="e">
        <f>'0.输入区'!#REF!</f>
        <v>#REF!</v>
      </c>
      <c r="D229" s="37" t="e">
        <f>'0.输入区'!#REF!</f>
        <v>#REF!</v>
      </c>
    </row>
    <row r="230" spans="2:4" ht="16">
      <c r="B230" s="36" t="e">
        <f>'0.输入区'!#REF!</f>
        <v>#REF!</v>
      </c>
      <c r="C230" s="37" t="e">
        <f>'0.输入区'!#REF!</f>
        <v>#REF!</v>
      </c>
      <c r="D230" s="37" t="e">
        <f>'0.输入区'!#REF!</f>
        <v>#REF!</v>
      </c>
    </row>
    <row r="231" spans="2:4" ht="16">
      <c r="B231" s="36" t="e">
        <f>'0.输入区'!#REF!</f>
        <v>#REF!</v>
      </c>
      <c r="C231" s="37" t="e">
        <f>'0.输入区'!#REF!</f>
        <v>#REF!</v>
      </c>
      <c r="D231" s="37" t="e">
        <f>'0.输入区'!#REF!</f>
        <v>#REF!</v>
      </c>
    </row>
    <row r="232" spans="2:4" ht="16">
      <c r="B232" s="36" t="e">
        <f>'0.输入区'!#REF!</f>
        <v>#REF!</v>
      </c>
      <c r="C232" s="37" t="e">
        <f>'0.输入区'!#REF!</f>
        <v>#REF!</v>
      </c>
      <c r="D232" s="37" t="e">
        <f>'0.输入区'!#REF!</f>
        <v>#REF!</v>
      </c>
    </row>
    <row r="233" spans="2:4" ht="16">
      <c r="B233" s="36" t="e">
        <f>'0.输入区'!#REF!</f>
        <v>#REF!</v>
      </c>
      <c r="C233" s="37" t="e">
        <f>'0.输入区'!#REF!</f>
        <v>#REF!</v>
      </c>
      <c r="D233" s="37" t="e">
        <f>'0.输入区'!#REF!</f>
        <v>#REF!</v>
      </c>
    </row>
    <row r="234" spans="2:4" ht="16">
      <c r="B234" s="36" t="e">
        <f>'0.输入区'!#REF!</f>
        <v>#REF!</v>
      </c>
      <c r="C234" s="37" t="e">
        <f>'0.输入区'!#REF!</f>
        <v>#REF!</v>
      </c>
      <c r="D234" s="37" t="e">
        <f>'0.输入区'!#REF!</f>
        <v>#REF!</v>
      </c>
    </row>
    <row r="235" spans="2:4" ht="16">
      <c r="B235" s="36" t="e">
        <f>'0.输入区'!#REF!</f>
        <v>#REF!</v>
      </c>
      <c r="C235" s="37" t="e">
        <f>'0.输入区'!#REF!</f>
        <v>#REF!</v>
      </c>
      <c r="D235" s="37" t="e">
        <f>'0.输入区'!#REF!</f>
        <v>#REF!</v>
      </c>
    </row>
    <row r="236" spans="2:4" ht="16">
      <c r="B236" s="36" t="e">
        <f>'0.输入区'!#REF!</f>
        <v>#REF!</v>
      </c>
      <c r="C236" s="37" t="e">
        <f>'0.输入区'!#REF!</f>
        <v>#REF!</v>
      </c>
      <c r="D236" s="37" t="e">
        <f>'0.输入区'!#REF!</f>
        <v>#REF!</v>
      </c>
    </row>
    <row r="237" spans="2:4" ht="16">
      <c r="B237" s="36" t="e">
        <f>'0.输入区'!#REF!</f>
        <v>#REF!</v>
      </c>
      <c r="C237" s="37" t="e">
        <f>'0.输入区'!#REF!</f>
        <v>#REF!</v>
      </c>
      <c r="D237" s="37" t="e">
        <f>'0.输入区'!#REF!</f>
        <v>#REF!</v>
      </c>
    </row>
    <row r="238" spans="2:4" ht="16">
      <c r="B238" s="36" t="e">
        <f>'0.输入区'!#REF!</f>
        <v>#REF!</v>
      </c>
      <c r="C238" s="37" t="e">
        <f>'0.输入区'!#REF!</f>
        <v>#REF!</v>
      </c>
      <c r="D238" s="37" t="e">
        <f>'0.输入区'!#REF!</f>
        <v>#REF!</v>
      </c>
    </row>
    <row r="239" spans="2:4" ht="16">
      <c r="B239" s="36" t="e">
        <f>'0.输入区'!#REF!</f>
        <v>#REF!</v>
      </c>
      <c r="C239" s="37" t="e">
        <f>'0.输入区'!#REF!</f>
        <v>#REF!</v>
      </c>
      <c r="D239" s="37" t="e">
        <f>'0.输入区'!#REF!</f>
        <v>#REF!</v>
      </c>
    </row>
    <row r="240" spans="2:4" ht="16">
      <c r="B240" s="36" t="e">
        <f>'0.输入区'!#REF!</f>
        <v>#REF!</v>
      </c>
      <c r="C240" s="37" t="e">
        <f>'0.输入区'!#REF!</f>
        <v>#REF!</v>
      </c>
      <c r="D240" s="37" t="e">
        <f>'0.输入区'!#REF!</f>
        <v>#REF!</v>
      </c>
    </row>
    <row r="241" spans="2:4" ht="16">
      <c r="B241" s="36" t="e">
        <f>'0.输入区'!#REF!</f>
        <v>#REF!</v>
      </c>
      <c r="C241" s="37" t="e">
        <f>'0.输入区'!#REF!</f>
        <v>#REF!</v>
      </c>
      <c r="D241" s="37" t="e">
        <f>'0.输入区'!#REF!</f>
        <v>#REF!</v>
      </c>
    </row>
    <row r="242" spans="2:4" ht="16">
      <c r="B242" s="36" t="e">
        <f>'0.输入区'!#REF!</f>
        <v>#REF!</v>
      </c>
      <c r="C242" s="37" t="e">
        <f>'0.输入区'!#REF!</f>
        <v>#REF!</v>
      </c>
      <c r="D242" s="37" t="e">
        <f>'0.输入区'!#REF!</f>
        <v>#REF!</v>
      </c>
    </row>
    <row r="243" spans="2:4" ht="16">
      <c r="B243" s="36" t="e">
        <f>'0.输入区'!#REF!</f>
        <v>#REF!</v>
      </c>
      <c r="C243" s="37" t="e">
        <f>'0.输入区'!#REF!</f>
        <v>#REF!</v>
      </c>
      <c r="D243" s="37" t="e">
        <f>'0.输入区'!#REF!</f>
        <v>#REF!</v>
      </c>
    </row>
    <row r="244" spans="2:4" ht="16">
      <c r="B244" s="36" t="e">
        <f>'0.输入区'!#REF!</f>
        <v>#REF!</v>
      </c>
      <c r="C244" s="37" t="e">
        <f>'0.输入区'!#REF!</f>
        <v>#REF!</v>
      </c>
      <c r="D244" s="37" t="e">
        <f>'0.输入区'!#REF!</f>
        <v>#REF!</v>
      </c>
    </row>
    <row r="245" spans="2:4" ht="16">
      <c r="B245" s="36" t="e">
        <f>'0.输入区'!#REF!</f>
        <v>#REF!</v>
      </c>
      <c r="C245" s="37" t="e">
        <f>'0.输入区'!#REF!</f>
        <v>#REF!</v>
      </c>
      <c r="D245" s="37" t="e">
        <f>'0.输入区'!#REF!</f>
        <v>#REF!</v>
      </c>
    </row>
    <row r="246" spans="2:4" ht="16">
      <c r="B246" s="36" t="e">
        <f>'0.输入区'!#REF!</f>
        <v>#REF!</v>
      </c>
      <c r="C246" s="37" t="e">
        <f>'0.输入区'!#REF!</f>
        <v>#REF!</v>
      </c>
      <c r="D246" s="37" t="e">
        <f>'0.输入区'!#REF!</f>
        <v>#REF!</v>
      </c>
    </row>
    <row r="247" spans="2:4" ht="16">
      <c r="B247" s="36" t="e">
        <f>'0.输入区'!#REF!</f>
        <v>#REF!</v>
      </c>
      <c r="C247" s="37" t="e">
        <f>'0.输入区'!#REF!</f>
        <v>#REF!</v>
      </c>
      <c r="D247" s="37" t="e">
        <f>'0.输入区'!#REF!</f>
        <v>#REF!</v>
      </c>
    </row>
    <row r="248" spans="2:4" ht="16">
      <c r="B248" s="36">
        <f>'0.输入区'!A79</f>
        <v>0</v>
      </c>
      <c r="C248" s="37">
        <f>'0.输入区'!B79</f>
        <v>0</v>
      </c>
      <c r="D248" s="37">
        <f>'0.输入区'!C79</f>
        <v>0</v>
      </c>
    </row>
  </sheetData>
  <mergeCells count="4">
    <mergeCell ref="S1:AW1"/>
    <mergeCell ref="B114:AQ114"/>
    <mergeCell ref="B143:AQ143"/>
    <mergeCell ref="B173:AQ173"/>
  </mergeCells>
  <phoneticPr fontId="21" type="noConversion"/>
  <conditionalFormatting sqref="C145:H16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5:H19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0.输入区</vt:lpstr>
      <vt:lpstr>1.火电空间</vt:lpstr>
      <vt:lpstr>2. 边际成本 </vt:lpstr>
      <vt:lpstr>3. 原始报价</vt:lpstr>
      <vt:lpstr>  4. 排序后报价</vt:lpstr>
      <vt:lpstr> 5. 报价曲线与均衡价格 4段</vt:lpstr>
      <vt:lpstr> 6. 峰平谷均价</vt:lpstr>
      <vt:lpstr>7. 节点净发电功率</vt:lpstr>
      <vt:lpstr>8. 潮流计算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huang</dc:creator>
  <cp:lastModifiedBy>辉 黄</cp:lastModifiedBy>
  <dcterms:created xsi:type="dcterms:W3CDTF">2023-03-16T20:44:00Z</dcterms:created>
  <dcterms:modified xsi:type="dcterms:W3CDTF">2026-06-10T01:41:03Z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1CB0E2664982746271C5FF64C62B09FC_43</vt:lpwstr>
  </property>
  <property fmtid="{D5CDD505-2E9C-101B-9397-08002B2CF9AE}" pid="3" name="KSOProductBuildVer">
    <vt:lpwstr>2052-6.0.2.8225</vt:lpwstr>
  </property>
</Properties>
</file>